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<sst xmlns="http://schemas.openxmlformats.org/spreadsheetml/2006/main" count="6316" uniqueCount="2914">
  <si>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</si>
  <si>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</si>
  <si>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</si>
  <si>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</si>
  <si>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</si>
  <si>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</si>
  <si>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</si>
  <si>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</si>
  <si>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</si>
  <si>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</si>
  <si>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</si>
  <si>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</si>
  <si>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</si>
  <si>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</si>
  <si>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</si>
  <si>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</si>
  <si>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</si>
  <si>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</si>
  <si>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</si>
  <si>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</si>
  <si>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</si>
  <si>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</si>
  <si>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</si>
  <si>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</si>
  <si>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</si>
  <si>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</si>
  <si>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</si>
  <si>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</si>
  <si>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</si>
  <si>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</si>
  <si>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</si>
  <si>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</si>
  <si>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</si>
  <si>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</si>
  <si>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</si>
  <si>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</si>
  <si>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</si>
  <si>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</si>
  <si>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</si>
  <si>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</si>
  <si>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</si>
  <si>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</si>
  <si>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</si>
  <si>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</si>
  <si>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</si>
  <si>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</si>
  <si>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</si>
  <si>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</si>
  <si>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</si>
  <si>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</si>
  <si>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</si>
  <si>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</si>
  <si>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</si>
  <si>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</si>
  <si>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</si>
  <si>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</si>
  <si>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</si>
  <si>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</si>
  <si>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</si>
  <si>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</si>
  <si>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</si>
  <si>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</si>
  <si>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</si>
  <si>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</si>
  <si>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</si>
  <si>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</si>
  <si>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</si>
  <si>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</si>
  <si>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</si>
  <si>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</si>
  <si>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</si>
  <si>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</si>
  <si>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</si>
  <si>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</si>
  <si>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</si>
  <si>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</si>
  <si>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</si>
  <si>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</si>
  <si>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</si>
  <si>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</si>
  <si>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</si>
  <si>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</si>
  <si>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</si>
  <si>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</si>
  <si>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</si>
  <si>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</si>
  <si>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</si>
  <si>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</si>
  <si>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</si>
  <si>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</si>
  <si>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</si>
  <si>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</si>
  <si>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</si>
  <si>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</si>
  <si>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</si>
  <si>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</si>
  <si>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</si>
  <si>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</si>
  <si>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</si>
  <si>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</si>
  <si>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</si>
  <si>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</si>
  <si>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</si>
  <si>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</si>
  <si>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</si>
  <si>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</si>
  <si>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</si>
  <si>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</si>
  <si>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</si>
  <si>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</si>
  <si>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</si>
  <si>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</si>
  <si>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</si>
  <si>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</si>
  <si>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</si>
  <si>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</si>
  <si>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</si>
  <si>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</si>
  <si>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</si>
  <si>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</si>
  <si>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</si>
  <si>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</si>
  <si>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</si>
  <si>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</si>
  <si>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</si>
  <si>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</si>
  <si>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</si>
  <si>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</si>
  <si>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</si>
  <si>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</si>
  <si>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</si>
  <si>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</si>
  <si>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</si>
  <si>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</si>
  <si>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</si>
  <si>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</si>
  <si>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</si>
  <si>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</si>
  <si>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</si>
  <si>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</si>
  <si>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</si>
  <si>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</si>
  <si>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</si>
  <si>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</si>
  <si>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</si>
  <si>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</si>
  <si>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</si>
  <si>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</si>
  <si>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</si>
  <si>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</si>
  <si>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</si>
  <si>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</si>
  <si>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</si>
  <si>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</si>
  <si>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</si>
  <si>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</si>
  <si>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</si>
  <si>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</si>
  <si>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</si>
  <si>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</si>
  <si>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</si>
  <si>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</si>
  <si>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</si>
  <si>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</si>
  <si>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</si>
  <si>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</si>
  <si>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</si>
  <si>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</si>
  <si>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</si>
  <si>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</si>
  <si>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</si>
  <si>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</si>
  <si>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</si>
  <si>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</si>
  <si>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</si>
  <si>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</si>
  <si>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</si>
  <si>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</si>
  <si>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</si>
  <si>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</si>
  <si>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</si>
  <si>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</si>
  <si>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</si>
  <si>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</si>
  <si>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</si>
  <si>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</si>
  <si>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</si>
  <si>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</si>
  <si>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</si>
  <si>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</si>
  <si>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</si>
  <si>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</si>
  <si>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</si>
  <si>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</si>
  <si>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</si>
  <si>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</si>
  <si>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</si>
  <si>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</si>
  <si>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</si>
  <si>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</si>
  <si>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</si>
  <si>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</si>
  <si>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</si>
  <si>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</si>
  <si>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</si>
  <si>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</si>
  <si>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</si>
  <si>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</si>
  <si>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</si>
  <si>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</si>
  <si>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</si>
  <si>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</si>
  <si>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</si>
  <si>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</si>
  <si>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</si>
  <si>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</si>
  <si>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</si>
  <si>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</si>
  <si>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</si>
  <si>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</si>
  <si>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</si>
  <si>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</si>
  <si>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</si>
  <si>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</si>
  <si>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</si>
  <si>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</si>
  <si>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</si>
  <si>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</si>
  <si>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</si>
  <si>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</si>
  <si>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</si>
  <si>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</si>
  <si>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</si>
  <si>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</si>
  <si>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</si>
  <si>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</si>
  <si>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</si>
  <si>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</si>
  <si>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</si>
  <si>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</si>
  <si>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</si>
  <si>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</si>
  <si>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</si>
  <si>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</si>
  <si>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</si>
  <si>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</si>
  <si>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</si>
  <si>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</si>
  <si>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</si>
  <si>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</si>
  <si>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</si>
  <si>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</si>
  <si>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</si>
  <si>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</si>
  <si>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</si>
  <si>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</si>
  <si>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</si>
  <si>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</si>
  <si>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</si>
  <si>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</si>
  <si>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</si>
  <si>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</si>
  <si>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</si>
  <si>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</si>
  <si>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</si>
  <si>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</si>
  <si>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</si>
  <si>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</si>
  <si>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</si>
  <si>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</si>
  <si>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</si>
  <si>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</si>
  <si>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</si>
  <si>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</si>
  <si>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</si>
  <si>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</si>
  <si>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</si>
  <si>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</si>
  <si>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</si>
  <si>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</si>
  <si>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</si>
  <si>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</si>
  <si>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</si>
  <si>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</si>
  <si>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</si>
  <si>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</si>
  <si>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</si>
  <si>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</si>
  <si>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</si>
  <si>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</si>
  <si>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</si>
  <si>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</si>
  <si>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</si>
  <si>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</si>
  <si>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</si>
  <si>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</si>
  <si>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</si>
  <si>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</si>
  <si>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</si>
  <si>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</si>
  <si>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</si>
  <si>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</si>
  <si>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</si>
  <si>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</si>
  <si>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</si>
  <si>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</si>
  <si>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</si>
  <si>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</si>
  <si>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</si>
  <si>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</si>
  <si>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</si>
  <si>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</si>
  <si>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</si>
  <si>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</si>
  <si>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</si>
  <si>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</si>
  <si>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</si>
  <si>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</si>
  <si>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</si>
  <si>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</si>
  <si>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</si>
  <si>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</si>
  <si>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</si>
  <si>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</si>
  <si>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</si>
  <si>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</si>
  <si>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</si>
  <si>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</si>
  <si>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</si>
  <si>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</si>
  <si>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</si>
  <si>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</si>
  <si>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</si>
  <si>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</si>
  <si>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</si>
  <si>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</si>
  <si>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</si>
  <si>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</si>
  <si>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</si>
  <si>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</si>
  <si>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</si>
  <si>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</si>
  <si>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</si>
  <si>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</si>
  <si>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</si>
  <si>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</si>
  <si>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</si>
  <si>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</si>
  <si>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</si>
  <si>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</si>
  <si>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</si>
  <si>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</si>
  <si>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</si>
  <si>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</si>
  <si>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</si>
  <si>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</si>
  <si>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</si>
  <si>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</si>
  <si>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</si>
  <si>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</si>
  <si>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</si>
  <si>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</si>
  <si>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</si>
  <si>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</si>
  <si>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</si>
  <si>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</si>
  <si>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</si>
  <si>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</si>
  <si>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</si>
  <si>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</si>
  <si>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</si>
  <si>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</si>
  <si>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</si>
  <si>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</si>
  <si>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</si>
  <si>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</si>
  <si>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</si>
  <si>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</si>
  <si>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</si>
  <si>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</si>
  <si>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</si>
  <si>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</si>
  <si>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</si>
  <si>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</si>
  <si>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</si>
  <si>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</si>
  <si>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</si>
  <si>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</si>
  <si>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</si>
  <si>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</si>
  <si>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</si>
  <si>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</si>
  <si>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</si>
  <si>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</si>
  <si>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</si>
  <si>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</si>
  <si>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</si>
  <si>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</si>
  <si>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</si>
  <si>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</si>
  <si>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</si>
  <si>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</si>
  <si>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</si>
  <si>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</si>
  <si>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</si>
  <si>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</si>
  <si>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</si>
  <si>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</si>
  <si>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</si>
  <si>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</si>
  <si>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</si>
  <si>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</si>
  <si>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</si>
  <si>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</si>
  <si>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</si>
  <si>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</si>
  <si>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</si>
  <si>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</si>
  <si>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</si>
  <si>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</si>
  <si>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</si>
  <si>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</si>
  <si>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</si>
  <si>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</si>
  <si>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</si>
  <si>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</si>
  <si>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</si>
  <si>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</si>
  <si>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</si>
  <si>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</si>
  <si>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</si>
  <si>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</si>
  <si>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</si>
  <si>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</si>
  <si>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</si>
  <si>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</si>
  <si>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</si>
  <si>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</si>
  <si>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</si>
  <si>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</si>
  <si>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</si>
  <si>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</si>
  <si>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</si>
  <si>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</si>
  <si>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</si>
  <si>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</si>
  <si>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</si>
  <si>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</si>
  <si>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</si>
  <si>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</si>
  <si>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</si>
  <si>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</si>
  <si>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</si>
  <si>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</si>
  <si>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</si>
  <si>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</si>
  <si>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</si>
  <si>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</si>
  <si>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</si>
  <si>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</si>
  <si>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</si>
  <si>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</si>
  <si>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</si>
  <si>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</si>
  <si>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</si>
  <si>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</si>
  <si>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</si>
  <si>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</si>
  <si>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</si>
  <si>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</si>
  <si>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</si>
  <si>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</si>
  <si>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</si>
  <si>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</si>
  <si>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</si>
  <si>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</si>
  <si>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</si>
  <si>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</si>
  <si>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</si>
  <si>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</si>
  <si>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</si>
  <si>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</si>
  <si>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</si>
  <si>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</si>
  <si>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</si>
  <si>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</si>
  <si>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</si>
  <si>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</si>
  <si>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</si>
  <si>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</si>
  <si>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</si>
  <si>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</si>
  <si>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</si>
  <si>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</si>
  <si>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</si>
  <si>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</si>
  <si>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</si>
  <si>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</si>
  <si>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</si>
  <si>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</si>
  <si>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</si>
  <si>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</si>
  <si>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</si>
  <si>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</si>
  <si>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</si>
  <si>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</si>
  <si>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</si>
  <si>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</si>
  <si>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</si>
  <si>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</si>
  <si>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</si>
  <si>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</si>
  <si>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</si>
  <si>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</si>
  <si>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</si>
  <si>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</si>
  <si>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</si>
  <si>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</si>
  <si>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</si>
  <si>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</si>
  <si>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</si>
  <si>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</si>
  <si>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</si>
  <si>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</si>
  <si>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</si>
  <si>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</si>
  <si>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</si>
  <si>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</si>
  <si>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</si>
  <si>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</si>
  <si>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</si>
  <si>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</si>
  <si>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</si>
  <si>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</si>
  <si>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</si>
  <si>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</si>
  <si>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</si>
  <si>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</si>
  <si>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</si>
  <si>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</si>
  <si>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</si>
  <si>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</si>
  <si>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</si>
  <si>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</si>
  <si>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</si>
  <si>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</si>
  <si>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</si>
  <si>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</si>
  <si>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</si>
  <si>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</si>
  <si>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</si>
  <si>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</si>
  <si>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</si>
  <si>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</si>
  <si>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</si>
  <si>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</si>
  <si>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</si>
  <si>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</si>
  <si>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</si>
  <si>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</si>
  <si>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</si>
  <si>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</si>
  <si>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</si>
  <si>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</si>
  <si>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</si>
  <si>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</si>
  <si>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</si>
  <si>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</si>
  <si>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</si>
  <si>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</si>
  <si>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</si>
  <si>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</si>
  <si>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</si>
  <si>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</si>
  <si>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</si>
  <si>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</si>
  <si>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</si>
  <si>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</si>
  <si>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</si>
  <si>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</si>
  <si>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</si>
  <si>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</si>
  <si>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</si>
  <si>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</si>
  <si>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</si>
  <si>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</si>
  <si>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</si>
  <si>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</si>
  <si>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</si>
  <si>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</si>
  <si>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</si>
  <si>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</si>
  <si>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</si>
  <si>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</si>
  <si>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</si>
  <si>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</si>
  <si>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</si>
  <si>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</si>
  <si>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</si>
  <si>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</si>
  <si>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</si>
  <si>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</si>
  <si>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</si>
  <si>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</si>
  <si>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</si>
  <si>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</si>
  <si>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</si>
  <si>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</si>
  <si>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</si>
  <si>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</si>
  <si>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</si>
  <si>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</si>
  <si>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</si>
  <si>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</si>
  <si>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</si>
  <si>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</si>
  <si>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</si>
  <si>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</si>
  <si>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</si>
  <si>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</si>
  <si>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</si>
  <si>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</si>
  <si>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</si>
  <si>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</si>
  <si>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</si>
  <si>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</si>
  <si>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</si>
  <si>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</si>
  <si>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</si>
  <si>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</si>
  <si>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</si>
  <si>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</si>
  <si>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</si>
  <si>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</si>
  <si>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</si>
  <si>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</si>
  <si>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</si>
  <si>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</si>
  <si>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</si>
  <si>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</si>
  <si>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</si>
  <si>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</si>
  <si>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</si>
  <si>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</si>
  <si>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</si>
  <si>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</si>
  <si>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</si>
  <si>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</si>
  <si>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</si>
  <si>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</si>
  <si>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</si>
  <si>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</si>
  <si>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</si>
  <si>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</si>
  <si>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</si>
  <si>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</si>
  <si>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</si>
  <si>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</si>
  <si>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</si>
  <si>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</si>
  <si>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</si>
  <si>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</si>
  <si>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</si>
  <si>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</si>
  <si>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</si>
  <si>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</si>
  <si>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</si>
  <si>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</si>
  <si>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</si>
  <si>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</si>
  <si>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</si>
  <si>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</si>
  <si>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</si>
  <si>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</si>
  <si>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</si>
  <si>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</si>
  <si>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</si>
  <si>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</si>
  <si>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</si>
  <si>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</si>
  <si>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</si>
  <si>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</si>
  <si>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</si>
  <si>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</si>
  <si>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</si>
  <si>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</si>
  <si>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</si>
  <si>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</si>
  <si>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</si>
  <si>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</si>
  <si>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</si>
  <si>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</si>
  <si>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</si>
  <si>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</si>
  <si>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</si>
  <si>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</si>
  <si>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</si>
  <si>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</si>
  <si>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</si>
  <si>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</si>
  <si>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</si>
  <si>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</si>
  <si>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</si>
  <si>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</si>
  <si>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</si>
  <si>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</si>
  <si>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</si>
  <si>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</si>
  <si>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</si>
  <si>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</si>
  <si>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</si>
  <si>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</si>
  <si>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</si>
  <si>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</si>
  <si>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</si>
  <si>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</si>
  <si>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</si>
  <si>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</si>
  <si>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</si>
  <si>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</si>
  <si>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</si>
  <si>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</si>
  <si>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</si>
  <si>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</si>
  <si>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</si>
  <si>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</si>
  <si>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</si>
  <si>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</si>
  <si>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</si>
  <si>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</si>
  <si>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</si>
  <si>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</si>
  <si>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</si>
  <si>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</si>
  <si>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</si>
  <si>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</si>
  <si>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</si>
  <si>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</si>
  <si>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</si>
  <si>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</si>
  <si>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</si>
  <si>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</si>
  <si>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</si>
  <si>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</si>
  <si>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</si>
  <si>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</si>
  <si>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</si>
  <si>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</si>
  <si>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</si>
  <si>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</si>
  <si>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</si>
  <si>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</si>
  <si>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</si>
  <si>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</si>
  <si>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</si>
  <si>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</si>
  <si>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</si>
  <si>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</si>
  <si>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</si>
  <si>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</si>
  <si>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</si>
  <si>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</si>
  <si>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</si>
  <si>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</si>
  <si>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</si>
  <si>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</si>
  <si>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</si>
  <si>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</si>
  <si>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</si>
  <si>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</si>
  <si>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</si>
  <si>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</si>
  <si>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</si>
  <si>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</si>
  <si>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</si>
  <si>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</si>
  <si>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</si>
  <si>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</si>
  <si>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</si>
  <si>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</si>
  <si>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</si>
  <si>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</si>
  <si>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</si>
  <si>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</si>
  <si>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</si>
  <si>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</si>
  <si>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</si>
  <si>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</si>
  <si>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</si>
  <si>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</si>
  <si>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</si>
  <si>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</si>
  <si>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</si>
  <si>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</si>
  <si>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</si>
  <si>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</si>
  <si>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</si>
  <si>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</si>
  <si>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</si>
  <si>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</si>
  <si>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</si>
  <si>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</si>
  <si>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</si>
  <si>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</si>
  <si>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</si>
  <si>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</si>
  <si>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</si>
  <si>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</si>
  <si>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</si>
  <si>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</si>
  <si>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</si>
  <si>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</si>
  <si>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</si>
  <si>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</si>
  <si>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</si>
  <si>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</si>
  <si>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</si>
  <si>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</si>
  <si>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</si>
  <si>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</si>
  <si>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</si>
  <si>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</si>
  <si>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</si>
  <si>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</si>
  <si>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</si>
  <si>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</si>
  <si>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</si>
  <si>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</si>
  <si>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</si>
  <si>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</si>
  <si>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</si>
  <si>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</si>
  <si>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</si>
  <si>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</si>
  <si>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</si>
  <si>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</si>
  <si>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</si>
  <si>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</si>
  <si>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</si>
  <si>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</si>
  <si>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</si>
  <si>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</si>
  <si>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</si>
  <si>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</si>
  <si>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</si>
  <si>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</si>
  <si>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</si>
  <si>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</si>
  <si>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</si>
  <si>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</si>
  <si>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</si>
  <si>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</si>
  <si>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</si>
  <si>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</si>
  <si>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</si>
  <si>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</si>
  <si>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</si>
  <si>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</si>
  <si>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</si>
  <si>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</si>
  <si>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</si>
  <si>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</si>
  <si>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</si>
  <si>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</si>
  <si>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</si>
  <si>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</si>
  <si>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</si>
  <si>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</si>
  <si>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</si>
  <si>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</si>
  <si>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</si>
  <si>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</si>
  <si>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</si>
  <si>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</si>
  <si>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</si>
  <si>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</si>
  <si>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</si>
  <si>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</si>
  <si>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</si>
  <si>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</si>
  <si>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</si>
  <si>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</si>
  <si>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</si>
  <si>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</si>
  <si>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</si>
  <si>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</si>
  <si>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</si>
  <si>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</si>
  <si>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</si>
  <si>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</si>
  <si>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</si>
  <si>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</si>
  <si>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</si>
  <si>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</si>
  <si>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</si>
  <si>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</si>
  <si>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</si>
  <si>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</si>
  <si>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</si>
  <si>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</si>
  <si>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</si>
  <si>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</si>
  <si>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</si>
  <si>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</si>
  <si>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</si>
  <si>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</si>
  <si>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</si>
  <si>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</si>
  <si>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</si>
  <si>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</si>
  <si>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</si>
  <si>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</si>
  <si>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</si>
  <si>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</si>
  <si>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</si>
  <si>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</si>
  <si>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</si>
  <si>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</si>
  <si>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</si>
  <si>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</si>
  <si>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</si>
  <si>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</si>
  <si>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</si>
  <si>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</si>
  <si>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</si>
  <si>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</si>
  <si>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</si>
  <si>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</si>
  <si>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</si>
  <si>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</si>
  <si>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</si>
  <si>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</si>
  <si>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</si>
  <si>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</si>
  <si>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</si>
  <si>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</si>
  <si>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</si>
  <si>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</si>
  <si>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</si>
  <si>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</si>
  <si>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</si>
  <si>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</si>
  <si>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</si>
  <si>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</si>
  <si>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</si>
  <si>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</si>
  <si>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</si>
  <si>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</si>
  <si>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</si>
  <si>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</si>
  <si>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</si>
  <si>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</si>
  <si>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</si>
  <si>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</si>
  <si>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</si>
  <si>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</si>
  <si>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</si>
  <si>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</si>
  <si>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</si>
  <si>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</si>
  <si>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</si>
  <si>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</si>
  <si>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</si>
  <si>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</si>
  <si>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</si>
  <si>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</si>
  <si>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</si>
  <si>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</si>
  <si>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</si>
  <si>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</si>
  <si>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</si>
  <si>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</si>
  <si>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</si>
  <si>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</si>
  <si>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</si>
  <si>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</si>
  <si>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</si>
  <si>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</si>
  <si>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</si>
  <si>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</si>
  <si>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</si>
  <si>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</si>
  <si>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</si>
  <si>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</si>
  <si>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</si>
  <si>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</si>
  <si>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</si>
  <si>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</si>
  <si>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</si>
  <si>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</si>
  <si>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</si>
  <si>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</si>
  <si>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</si>
  <si>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</si>
  <si>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</si>
  <si>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</si>
  <si>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</si>
  <si>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</si>
  <si>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</si>
  <si>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</si>
  <si>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</si>
  <si>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</si>
  <si>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</si>
  <si>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</si>
  <si>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</si>
  <si>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</si>
  <si>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</si>
  <si>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</si>
  <si>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</si>
  <si>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</si>
  <si>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</si>
  <si>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</si>
  <si>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</si>
  <si>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</si>
  <si>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</si>
  <si>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</si>
  <si>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</si>
  <si>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</si>
  <si>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</si>
  <si>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</si>
  <si>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</si>
  <si>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</si>
  <si>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</si>
  <si>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</si>
  <si>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</si>
  <si>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</si>
  <si>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</si>
  <si>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</si>
  <si>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</si>
  <si>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</si>
  <si>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</si>
  <si>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</si>
  <si>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</si>
  <si>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</si>
  <si>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</si>
  <si>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</si>
  <si>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</si>
  <si>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</si>
  <si>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</si>
  <si>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</si>
  <si>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</si>
  <si>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</si>
  <si>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</si>
  <si>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</si>
  <si>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</si>
  <si>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</si>
  <si>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</si>
  <si>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</si>
  <si>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</si>
  <si>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</si>
  <si>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</si>
  <si>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</si>
  <si>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</si>
  <si>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</si>
  <si>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</si>
  <si>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</si>
  <si>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</si>
  <si>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</si>
  <si>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</si>
  <si>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</si>
  <si>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</si>
  <si>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</si>
  <si>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</si>
  <si>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</si>
  <si>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</si>
  <si>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</si>
  <si>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</si>
  <si>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</si>
  <si>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</si>
  <si>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</si>
  <si>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</si>
  <si>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</si>
  <si>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</si>
  <si>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</si>
  <si>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</si>
  <si>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</si>
  <si>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</si>
  <si>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</si>
  <si>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</si>
  <si>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</si>
  <si>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</si>
  <si>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</si>
  <si>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</si>
  <si>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</si>
  <si>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</si>
  <si>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</si>
  <si>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</si>
  <si>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</si>
  <si>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</si>
  <si>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</si>
  <si>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</si>
  <si>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</si>
  <si>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</si>
  <si>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</si>
  <si>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</si>
  <si>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</si>
  <si>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</si>
  <si>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</si>
  <si>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</si>
  <si>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</si>
  <si>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</si>
  <si>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</si>
  <si>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</si>
  <si>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</si>
  <si>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</si>
  <si>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</si>
  <si>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</si>
  <si>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</si>
  <si>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</si>
  <si>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</si>
  <si>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</si>
  <si>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</si>
  <si>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</si>
  <si>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</si>
  <si>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</si>
  <si>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</si>
  <si>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</si>
  <si>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</si>
  <si>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</si>
  <si>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</si>
  <si>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</si>
  <si>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</si>
  <si>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</si>
  <si>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</si>
  <si>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</si>
  <si>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</si>
  <si>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</si>
  <si>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</si>
  <si>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</si>
  <si>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</si>
  <si>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</si>
  <si>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</si>
  <si>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</si>
  <si>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</si>
  <si>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</si>
  <si>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</si>
  <si>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</si>
  <si>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</si>
  <si>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</si>
  <si>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</si>
  <si>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</si>
  <si>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</si>
  <si>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</si>
  <si>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</si>
  <si>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</si>
  <si>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</si>
  <si>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</si>
  <si>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</si>
  <si>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</si>
  <si>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</si>
  <si>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</si>
  <si>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</si>
  <si>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</si>
  <si>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</si>
  <si>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</si>
  <si>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</si>
  <si>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</si>
  <si>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</si>
  <si>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</si>
  <si>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</si>
  <si>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</si>
  <si>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</si>
  <si>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</si>
  <si>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</si>
  <si>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</si>
  <si>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</si>
  <si>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</si>
  <si>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</si>
  <si>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</si>
  <si>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</si>
  <si>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</si>
  <si>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</si>
  <si>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</si>
  <si>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</si>
  <si>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</si>
  <si>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</si>
  <si>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</si>
  <si>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</si>
  <si>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</si>
  <si>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</si>
  <si>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</si>
  <si>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</si>
  <si>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</si>
  <si>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</si>
  <si>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</si>
  <si>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</si>
  <si>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</si>
  <si>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</si>
  <si>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</si>
  <si>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</si>
  <si>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</si>
  <si>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</si>
  <si>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</si>
  <si>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</si>
  <si>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</si>
  <si>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</si>
  <si>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</si>
  <si>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</si>
  <si>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</si>
  <si>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</si>
  <si>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</si>
  <si>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</si>
  <si>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</si>
  <si>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</si>
  <si>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</si>
  <si>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</si>
  <si>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</si>
  <si>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</si>
  <si>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</si>
  <si>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</si>
  <si>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</si>
  <si>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</si>
  <si>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</si>
  <si>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</si>
  <si>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</si>
  <si>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</si>
  <si>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</si>
  <si>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</si>
  <si>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</si>
  <si>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</si>
  <si>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</si>
  <si>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</si>
  <si>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</si>
  <si>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</si>
  <si>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</si>
  <si>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</si>
  <si>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</si>
  <si>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</si>
  <si>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</si>
  <si>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</si>
  <si>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</si>
  <si>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</si>
  <si>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</si>
  <si>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</si>
  <si>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</si>
  <si>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</si>
  <si>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</si>
  <si>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</si>
  <si>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</si>
  <si>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</si>
  <si>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</si>
  <si>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</si>
  <si>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</si>
  <si>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</si>
  <si>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</si>
  <si>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</si>
  <si>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</si>
  <si>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</si>
  <si>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</si>
  <si>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</si>
  <si>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</si>
  <si>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</si>
  <si>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</si>
  <si>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</si>
  <si>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</si>
  <si>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</si>
  <si>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</si>
  <si>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</si>
  <si>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</si>
  <si>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</si>
  <si>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</si>
  <si>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</si>
  <si>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</si>
  <si>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</si>
  <si>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</si>
  <si>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</si>
  <si>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</si>
  <si>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</si>
  <si>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</si>
  <si>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</si>
  <si>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</si>
  <si>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</si>
  <si>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</si>
  <si>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</si>
  <si>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</si>
  <si>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</si>
  <si>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</si>
  <si>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</si>
  <si>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</si>
  <si>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</si>
  <si>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</si>
  <si>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</si>
  <si>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</si>
  <si>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</si>
  <si>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</si>
  <si>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</si>
  <si>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</si>
  <si>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</si>
  <si>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</si>
  <si>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</si>
  <si>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</si>
  <si>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</si>
  <si>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</si>
  <si>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</si>
  <si>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</si>
  <si>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</si>
  <si>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</si>
  <si>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</si>
  <si>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</si>
  <si>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</si>
  <si>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</si>
  <si>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</si>
  <si>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</si>
  <si>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</si>
  <si>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</si>
  <si>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</si>
  <si>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</si>
  <si>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</si>
  <si>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</si>
  <si>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</si>
  <si>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</si>
  <si>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</si>
  <si>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</si>
  <si>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</si>
  <si>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</si>
  <si>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</si>
  <si>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</si>
  <si>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</si>
  <si>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</si>
  <si>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</si>
  <si>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</si>
  <si>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</si>
  <si>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</si>
  <si>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</si>
  <si>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</si>
  <si>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</si>
  <si>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</si>
  <si>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</si>
  <si>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</si>
  <si>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</si>
  <si>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</si>
  <si>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</si>
  <si>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</si>
  <si>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</si>
  <si>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</si>
  <si>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</si>
  <si>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</si>
  <si>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</si>
  <si>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</si>
  <si>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</si>
  <si>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</si>
  <si>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</si>
  <si>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</si>
  <si>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</si>
  <si>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</si>
  <si>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</si>
  <si>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</si>
  <si>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</si>
  <si>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</si>
  <si>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</si>
  <si>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</si>
  <si>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</si>
  <si>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</si>
  <si>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</si>
  <si>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</si>
  <si>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</si>
  <si>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</si>
  <si>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</si>
  <si>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</si>
  <si>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</si>
  <si>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</si>
  <si>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</si>
  <si>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</si>
  <si>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</si>
  <si>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</si>
  <si>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</si>
  <si>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</si>
  <si>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</si>
  <si>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</si>
  <si>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</si>
  <si>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</si>
  <si>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</si>
  <si>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</si>
  <si>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</si>
  <si>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</si>
  <si>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</si>
  <si>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</si>
  <si>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</si>
  <si>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</si>
  <si>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</si>
  <si>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</si>
  <si>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</si>
  <si>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</si>
  <si>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</si>
  <si>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</si>
  <si>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</si>
  <si>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</si>
  <si>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</si>
  <si>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</si>
  <si>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</si>
  <si>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</si>
  <si>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</si>
  <si>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</si>
  <si>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</si>
  <si>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</si>
  <si>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</si>
  <si>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</si>
  <si>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</si>
  <si>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</si>
  <si>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</si>
  <si>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</si>
  <si>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</si>
  <si>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</si>
  <si>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</si>
  <si>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</si>
  <si>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</si>
  <si>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</si>
  <si>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</si>
  <si>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</si>
  <si>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</si>
  <si>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</si>
  <si>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</si>
  <si>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</si>
  <si>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</si>
  <si>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</si>
  <si>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</si>
  <si>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</si>
  <si>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</si>
  <si>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</si>
  <si>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</si>
  <si>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</si>
  <si>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</si>
  <si>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</si>
  <si>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</si>
  <si>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</si>
  <si>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</si>
  <si>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</si>
  <si>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</si>
  <si>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</si>
  <si>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</si>
  <si>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</si>
  <si>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</si>
  <si>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</si>
  <si>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</si>
  <si>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</si>
  <si>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</si>
  <si>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</si>
  <si>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</si>
  <si>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</si>
  <si>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</si>
  <si>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</si>
  <si>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</si>
  <si>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</si>
  <si>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</si>
  <si>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</si>
  <si>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</si>
  <si>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</si>
  <si>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</si>
  <si>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</si>
  <si>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</si>
  <si>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</si>
  <si>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</si>
  <si>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</si>
  <si>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</si>
  <si>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</si>
  <si>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</si>
  <si>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</si>
  <si>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</si>
  <si>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</si>
  <si>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</si>
  <si>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</si>
  <si>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</si>
  <si>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</si>
  <si>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</si>
  <si>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</si>
  <si>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</si>
  <si>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</si>
  <si>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</si>
  <si>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</si>
  <si>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</si>
  <si>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</si>
  <si>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</si>
  <si>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</si>
  <si>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</si>
  <si>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</si>
  <si>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</si>
  <si>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</si>
  <si>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</si>
  <si>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</si>
  <si>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</si>
  <si>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</si>
  <si>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</si>
  <si>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</si>
  <si>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</si>
  <si>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</si>
  <si>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</si>
  <si>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</si>
  <si>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</si>
  <si>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</si>
  <si>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</si>
  <si>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</si>
  <si>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</si>
  <si>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</si>
  <si>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</si>
  <si>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</si>
  <si>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</si>
  <si>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</si>
  <si>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</si>
  <si>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</si>
  <si>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</si>
  <si>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</si>
  <si>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</si>
  <si>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</si>
  <si>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</si>
  <si>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</si>
  <si>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</si>
  <si>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</si>
  <si>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</si>
  <si>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</si>
  <si>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</si>
  <si>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</si>
  <si>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</si>
  <si>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</si>
  <si>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</si>
  <si>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</si>
  <si>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</si>
  <si>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</si>
  <si>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</si>
  <si>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</si>
  <si>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</si>
  <si>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</si>
  <si>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</si>
  <si>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</si>
  <si>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</si>
  <si>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</si>
  <si>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</si>
  <si>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</si>
  <si>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</si>
  <si>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</si>
  <si>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</si>
  <si>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</si>
  <si>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</si>
  <si>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</si>
  <si>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</si>
  <si>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</si>
  <si>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</si>
  <si>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</si>
  <si>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</si>
  <si>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</si>
  <si>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</si>
  <si>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</si>
  <si>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</si>
  <si>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</si>
  <si>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</si>
  <si>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</si>
  <si>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</si>
  <si>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</si>
  <si>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</si>
  <si>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</si>
  <si>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</si>
  <si>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</si>
  <si>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</si>
  <si>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</si>
  <si>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</si>
  <si>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</si>
  <si>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</si>
  <si>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</si>
  <si>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</si>
  <si>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</si>
  <si>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</si>
  <si>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</si>
  <si>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</si>
  <si>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</si>
  <si>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</si>
  <si>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</si>
  <si>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</si>
  <si>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</si>
  <si>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</si>
  <si>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</si>
  <si>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</si>
  <si>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</si>
  <si>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</si>
  <si>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</si>
  <si>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</si>
  <si>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</si>
  <si>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</si>
  <si>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</si>
  <si>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</si>
  <si>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</si>
  <si>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</si>
  <si>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</si>
  <si>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</si>
  <si>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</si>
  <si>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</si>
  <si>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</si>
  <si>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</si>
  <si>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</si>
  <si>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</si>
  <si>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</si>
  <si>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</si>
  <si>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</si>
  <si>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</si>
  <si>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</si>
  <si>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</si>
  <si>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</si>
  <si>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</si>
  <si>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</si>
  <si>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</si>
  <si>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</si>
  <si>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</si>
  <si>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</si>
  <si>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</si>
  <si>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</si>
  <si>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</si>
  <si>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</si>
  <si>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</si>
  <si>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</si>
  <si>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</si>
  <si>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</si>
  <si>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</si>
  <si>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</si>
  <si>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</si>
  <si>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</si>
  <si>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</si>
  <si>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</si>
  <si>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</si>
  <si>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</si>
  <si>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</si>
  <si>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</si>
  <si>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</si>
  <si>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</si>
  <si>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</si>
  <si>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</si>
  <si>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</si>
  <si>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</si>
  <si>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</si>
  <si>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</si>
  <si>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</si>
  <si>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</si>
  <si>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</si>
  <si>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</si>
  <si>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</si>
  <si>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</si>
  <si>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</si>
  <si>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</si>
  <si>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</si>
  <si>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</si>
  <si>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</si>
  <si>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</si>
  <si>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</si>
  <si>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</si>
  <si>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</si>
  <si>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</si>
  <si>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</si>
  <si>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</si>
  <si>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</si>
  <si>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</si>
  <si>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</si>
  <si>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</si>
  <si>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</si>
  <si>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</si>
  <si>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</si>
  <si>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</si>
  <si>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</si>
  <si>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</si>
  <si>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</si>
  <si>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</si>
  <si>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</si>
  <si>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</si>
  <si>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</si>
  <si>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</si>
  <si>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</si>
  <si>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</si>
  <si>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</si>
  <si>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</si>
  <si>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</si>
  <si>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</si>
  <si>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</si>
  <si>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</si>
  <si>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</si>
  <si>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</si>
  <si>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</si>
  <si>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</si>
  <si>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</si>
  <si>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</si>
  <si>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</si>
  <si>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</si>
  <si>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</si>
  <si>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</si>
  <si>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</si>
  <si>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</si>
  <si>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</si>
  <si>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</si>
  <si>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</si>
  <si>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</si>
  <si>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</si>
  <si>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</si>
  <si>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</si>
  <si>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</si>
  <si>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</si>
  <si>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</si>
  <si>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</si>
  <si>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</si>
  <si>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</si>
  <si>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</si>
  <si>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</si>
  <si>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</si>
  <si>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</si>
  <si>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</si>
  <si>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</si>
  <si>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</si>
  <si>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</si>
  <si>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</si>
  <si>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</si>
  <si>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</si>
  <si>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</si>
  <si>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</si>
  <si>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</si>
  <si>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</si>
  <si>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</si>
  <si>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</si>
  <si>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</si>
  <si>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</si>
  <si>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</si>
  <si>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</si>
  <si>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</si>
  <si>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</si>
  <si>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</si>
  <si>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</si>
  <si>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</si>
  <si>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</si>
  <si>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</si>
  <si>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</si>
  <si>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</si>
  <si>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</si>
  <si>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</si>
  <si>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</si>
  <si>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</si>
  <si>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</si>
  <si>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</si>
  <si>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</si>
  <si>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</si>
  <si>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</si>
  <si>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</si>
  <si>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</si>
  <si>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</si>
  <si>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</si>
  <si>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</si>
  <si>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</si>
  <si>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</si>
  <si>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</si>
  <si>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</si>
  <si>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</si>
  <si>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</si>
  <si>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</si>
  <si>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</si>
  <si>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</si>
  <si>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</si>
  <si>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</si>
  <si>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</si>
  <si>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</si>
  <si>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</si>
  <si>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</si>
  <si>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</si>
  <si>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</si>
  <si>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</si>
  <si>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</si>
  <si>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</si>
  <si>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</si>
  <si>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</si>
  <si>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</si>
  <si>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</si>
  <si>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</si>
  <si>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</si>
  <si>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</si>
  <si>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</si>
  <si>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</si>
  <si>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</si>
  <si>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</si>
  <si>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</si>
  <si>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</si>
  <si>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</si>
  <si>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</si>
  <si>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</si>
  <si>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</si>
  <si>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</si>
  <si>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</si>
  <si>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</si>
  <si>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</si>
  <si>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</si>
  <si>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</si>
  <si>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</si>
  <si>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</si>
  <si>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</si>
  <si>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</si>
  <si>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</si>
  <si>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</si>
  <si>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</si>
  <si>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</si>
  <si>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</si>
  <si>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</si>
  <si>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</si>
  <si>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</si>
  <si>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</si>
  <si>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</si>
  <si>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</si>
  <si>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</si>
  <si>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</si>
  <si>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</si>
  <si>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</si>
  <si>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</si>
  <si>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</si>
  <si>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</si>
  <si>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</si>
  <si>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</si>
  <si>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</si>
  <si>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</si>
  <si>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</si>
  <si>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</si>
  <si>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</si>
  <si>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</si>
  <si>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</si>
  <si>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</si>
  <si>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</si>
  <si>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</si>
  <si>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</si>
  <si>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</si>
  <si>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</si>
  <si>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</si>
  <si>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</si>
  <si>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</si>
  <si>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</si>
  <si>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</si>
  <si>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</si>
  <si>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</si>
  <si>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</si>
  <si>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</si>
  <si>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</si>
  <si>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</si>
  <si>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</si>
  <si>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</si>
  <si>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</si>
  <si>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</si>
  <si>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</si>
  <si>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</si>
  <si>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</si>
  <si>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</si>
  <si>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</si>
  <si>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</si>
  <si>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</si>
  <si>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</si>
  <si>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</si>
  <si>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</si>
  <si>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</si>
  <si>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</si>
  <si>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</si>
  <si>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</si>
  <si>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</si>
  <si>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</si>
  <si>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</si>
  <si>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</si>
  <si>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</si>
  <si>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</si>
  <si>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</si>
  <si>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</si>
  <si>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</si>
  <si>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</si>
  <si>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</si>
  <si>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</si>
  <si>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</si>
  <si>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</si>
  <si>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</si>
  <si>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</si>
  <si>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</si>
  <si>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</si>
  <si>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</si>
  <si>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</si>
  <si>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</si>
  <si>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</si>
  <si>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</si>
  <si>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</si>
  <si>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</si>
  <si>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</si>
  <si>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</si>
  <si>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</si>
  <si>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</si>
  <si>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</si>
  <si>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</si>
  <si>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</si>
  <si>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</si>
  <si>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</si>
  <si>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</si>
  <si>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</si>
  <si>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</si>
  <si>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</si>
  <si>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</si>
  <si>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</si>
  <si>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</si>
  <si>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</si>
  <si>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</si>
  <si>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</si>
  <si>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</si>
  <si>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</si>
  <si>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</si>
  <si>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</si>
  <si>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</si>
  <si>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</si>
  <si>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</si>
  <si>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</si>
  <si>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</si>
  <si>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</si>
  <si>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</si>
  <si>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</si>
  <si>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</si>
  <si>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</si>
  <si>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</si>
  <si>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</si>
  <si>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</si>
  <si>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</si>
  <si>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</si>
  <si>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</si>
  <si>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</si>
  <si>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</si>
  <si>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</si>
  <si>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</si>
  <si>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</si>
  <si>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</si>
  <si>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</si>
  <si>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</si>
  <si>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</si>
  <si>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</si>
  <si>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</si>
  <si>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</si>
  <si>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</si>
  <si>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</si>
  <si>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</si>
  <si>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</si>
  <si>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</si>
  <si>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</si>
  <si>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</si>
  <si>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</si>
  <si>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</si>
  <si>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</si>
  <si>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</si>
  <si>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</si>
  <si>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</si>
  <si>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</si>
  <si>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</si>
  <si>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</si>
  <si>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</si>
  <si>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</si>
  <si>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</si>
  <si>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</si>
  <si>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</si>
  <si>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</si>
  <si>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</si>
  <si>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</si>
  <si>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</si>
  <si>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</si>
  <si>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</si>
  <si>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</si>
  <si>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</si>
  <si>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</si>
  <si>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</si>
  <si>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</si>
  <si>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</si>
  <si>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</si>
  <si>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</si>
  <si>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</si>
  <si>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</si>
  <si>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</si>
  <si>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</si>
  <si>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</si>
  <si>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</si>
  <si>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</si>
  <si>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</si>
  <si>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</si>
  <si>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</si>
  <si>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</si>
  <si>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</si>
  <si>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</si>
  <si>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</si>
  <si>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</si>
  <si>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</si>
  <si>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</si>
  <si>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</si>
  <si>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</si>
  <si>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</si>
  <si>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</si>
  <si>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</si>
  <si>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</si>
  <si>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</si>
  <si>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</si>
  <si>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</si>
  <si>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</si>
  <si>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</si>
  <si>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</si>
  <si>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</si>
  <si>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</si>
  <si>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</si>
  <si>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</si>
  <si>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</si>
  <si>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</si>
  <si>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</si>
  <si>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</si>
  <si>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</si>
  <si>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</si>
  <si>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</si>
  <si>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</si>
  <si>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</si>
  <si>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</si>
  <si>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</si>
  <si>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</si>
  <si>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</si>
  <si>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</si>
  <si>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</si>
  <si>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</si>
  <si>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</si>
  <si>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</si>
  <si>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</si>
  <si>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</si>
  <si>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</si>
  <si>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</si>
  <si>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</si>
  <si>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</si>
  <si>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</si>
  <si>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</si>
  <si>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</si>
  <si>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</si>
  <si>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</si>
  <si>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</si>
  <si>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</si>
  <si>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</si>
  <si>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</si>
  <si>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</si>
  <si>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</si>
  <si>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</si>
  <si>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</si>
  <si>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</si>
  <si>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</si>
  <si>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</si>
  <si>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</si>
  <si>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</si>
  <si>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</si>
  <si>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</si>
  <si>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</si>
  <si>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</si>
  <si>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</si>
  <si>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</si>
  <si>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</si>
  <si>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</si>
  <si>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</si>
  <si>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</si>
  <si>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</si>
  <si>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</si>
  <si>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</si>
  <si>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</si>
  <si>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</si>
  <si>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</si>
  <si>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</si>
  <si>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</si>
  <si>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</si>
  <si>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</si>
  <si>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</si>
  <si>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</si>
  <si>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</si>
  <si>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</si>
  <si>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</si>
  <si>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</si>
  <si>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</si>
  <si>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</si>
  <si>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</si>
  <si>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</si>
  <si>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</si>
  <si>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</si>
  <si>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</si>
  <si>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</si>
  <si>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</si>
  <si>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</si>
  <si>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</si>
  <si>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</si>
  <si>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</si>
  <si>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</si>
  <si>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</si>
  <si>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</si>
  <si>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</si>
  <si>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</si>
  <si>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</si>
  <si>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</si>
  <si>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</si>
  <si>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</si>
  <si>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</si>
  <si>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</si>
  <si>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</si>
  <si>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</si>
  <si>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</si>
  <si>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</si>
  <si>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</si>
  <si>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</si>
  <si>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</si>
  <si>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</si>
  <si>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</si>
  <si>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</si>
  <si>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</si>
  <si>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</si>
  <si>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</si>
  <si>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</si>
  <si>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</si>
  <si>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</si>
  <si>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</si>
  <si>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</si>
  <si>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</si>
  <si>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</si>
  <si>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</si>
  <si>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</si>
  <si>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</si>
  <si>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</si>
  <si>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</si>
  <si>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</si>
  <si>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</si>
  <si>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</si>
  <si>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</si>
  <si>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</si>
  <si>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</si>
  <si>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</si>
  <si>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</si>
  <si>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</si>
  <si>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</si>
  <si>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</si>
  <si>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</si>
  <si>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</si>
  <si>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</si>
  <si>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</si>
  <si>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</si>
  <si>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</si>
  <si>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</si>
  <si>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</si>
  <si>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</si>
  <si>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</si>
  <si>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</si>
  <si>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</si>
  <si>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</si>
  <si>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</si>
  <si>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</si>
  <si>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</si>
  <si>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</si>
  <si>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</si>
  <si>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</si>
  <si>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</si>
  <si>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</si>
  <si>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</si>
  <si>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</si>
  <si>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</si>
  <si>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</si>
  <si>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</si>
  <si>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</si>
  <si>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</si>
  <si>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</si>
  <si>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</si>
  <si>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</si>
  <si>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</si>
  <si>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</si>
  <si>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</si>
  <si>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</si>
  <si>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</si>
  <si>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</si>
  <si>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</si>
  <si>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</si>
  <si>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</si>
  <si>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</si>
  <si>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</si>
  <si>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</si>
  <si>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</si>
  <si>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</si>
  <si>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</si>
  <si>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</si>
  <si>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</si>
  <si>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</si>
  <si>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</si>
  <si>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</si>
  <si>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</si>
  <si>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</si>
  <si>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</si>
  <si>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</si>
  <si>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</si>
  <si>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</si>
  <si>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</si>
  <si>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</si>
  <si>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</si>
  <si>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</si>
  <si>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</si>
  <si>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</si>
  <si>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</si>
  <si>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</si>
  <si>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</si>
  <si>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</si>
  <si>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</si>
  <si>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</si>
  <si>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</si>
  <si>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</si>
  <si>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</si>
  <si>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</si>
  <si>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</si>
  <si>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</si>
  <si>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</si>
  <si>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</si>
  <si>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</si>
  <si>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</si>
  <si>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</si>
  <si>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</si>
  <si>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</si>
  <si>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</si>
  <si>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</si>
  <si>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</si>
  <si>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</si>
  <si>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</si>
  <si>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</si>
  <si>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</si>
  <si>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</si>
  <si>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</si>
  <si>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</si>
  <si>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</si>
  <si>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</si>
  <si>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</si>
  <si>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</si>
  <si>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</si>
  <si>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</si>
  <si>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</si>
  <si>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</si>
  <si>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</si>
  <si>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</si>
  <si>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</si>
  <si>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</si>
  <si>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</si>
  <si>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</si>
  <si>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</si>
  <si>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</si>
  <si>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</si>
  <si>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</si>
  <si>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</si>
  <si>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</si>
  <si>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</si>
  <si>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</si>
  <si>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</si>
  <si>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</si>
  <si>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</si>
  <si>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</si>
  <si>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</si>
  <si>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</si>
  <si>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</si>
  <si>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</si>
  <si>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</si>
  <si>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</si>
  <si>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</si>
  <si>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</si>
  <si>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</si>
  <si>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</si>
  <si>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</si>
  <si>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</si>
  <si>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</si>
  <si>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</si>
  <si>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</si>
  <si>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</si>
  <si>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</si>
  <si>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</si>
  <si>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</si>
  <si>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</si>
  <si>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</si>
  <si>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</si>
  <si>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</si>
  <si>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</si>
  <si>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</si>
  <si>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</si>
  <si>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</si>
  <si>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</si>
  <si>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</si>
  <si>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</si>
  <si>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</si>
  <si>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</si>
  <si>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</si>
  <si>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</si>
  <si>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</si>
  <si>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</si>
  <si>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</si>
  <si>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</si>
  <si>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</si>
  <si>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</si>
  <si>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</si>
  <si>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</si>
  <si>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</si>
  <si>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</si>
  <si>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</si>
  <si>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</si>
  <si>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</si>
  <si>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</si>
  <si>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</si>
  <si>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</si>
  <si>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</si>
  <si>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</si>
  <si>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</si>
  <si>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</si>
  <si>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</si>
  <si>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</si>
  <si>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</si>
  <si>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</si>
  <si>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</si>
  <si>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</si>
  <si>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</si>
  <si>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</si>
  <si>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</si>
  <si>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</si>
  <si>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</si>
  <si>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</si>
  <si>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</si>
  <si>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</si>
  <si>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</si>
  <si>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</si>
  <si>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</si>
  <si>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</si>
  <si>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</si>
  <si>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</si>
  <si>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</si>
  <si>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</si>
  <si>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</si>
  <si>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</si>
  <si>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</si>
  <si>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</si>
  <si>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</si>
  <si>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</si>
  <si>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</si>
  <si>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</si>
  <si>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</si>
  <si>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</si>
  <si>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</si>
  <si>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</si>
  <si>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</si>
  <si>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</si>
  <si>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</si>
  <si>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</si>
  <si>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</si>
  <si>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</si>
  <si>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</si>
  <si>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</si>
  <si>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</si>
  <si>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</si>
  <si>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</si>
  <si>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</si>
  <si>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</si>
  <si>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</si>
  <si>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</si>
  <si>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</si>
  <si>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</si>
  <si>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</si>
  <si>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</si>
  <si>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</si>
  <si>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</si>
  <si>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</si>
  <si>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</si>
  <si>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</si>
  <si>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</si>
  <si>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</si>
  <si>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</si>
  <si>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</si>
  <si>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</si>
  <si>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</si>
  <si>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</si>
  <si>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</si>
  <si>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</si>
  <si>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</si>
  <si>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</si>
  <si>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</si>
  <si>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</si>
  <si>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</si>
  <si>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</si>
  <si>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</si>
  <si>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</si>
  <si>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</si>
  <si>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</si>
  <si>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</si>
  <si>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</si>
  <si>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</si>
  <si>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</si>
  <si>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</si>
  <si>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</si>
  <si>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</si>
  <si>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</si>
  <si>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</si>
  <si>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</si>
  <si>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</si>
  <si>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</si>
  <si>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</si>
  <si>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</si>
  <si>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</si>
  <si>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</si>
  <si>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</si>
  <si>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</si>
  <si>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</si>
  <si>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</si>
  <si>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</si>
  <si>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</si>
  <si>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</si>
  <si>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</si>
  <si>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</si>
  <si>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</si>
  <si>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</si>
  <si>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</si>
  <si>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</si>
  <si>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</si>
  <si>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</si>
  <si>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</si>
  <si>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</si>
  <si>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</si>
  <si>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</si>
  <si>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</si>
  <si>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</si>
  <si>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</si>
  <si>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</si>
  <si>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</si>
  <si>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</si>
  <si>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</si>
  <si>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</si>
  <si>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</si>
  <si>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</si>
  <si>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</si>
  <si>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</si>
  <si>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</si>
  <si>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</si>
  <si>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</si>
  <si>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</si>
  <si>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</si>
  <si>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</si>
  <si>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</si>
  <si>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</si>
  <si>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</si>
  <si>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</si>
  <si>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</si>
  <si>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</si>
  <si>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</si>
  <si>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</si>
  <si>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</si>
  <si>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</si>
  <si>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</si>
  <si>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</si>
  <si>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</si>
  <si>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</si>
  <si>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</si>
  <si>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</si>
  <si>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</si>
  <si>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</si>
  <si>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</si>
  <si>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</si>
  <si>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</si>
  <si>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</si>
  <si>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</si>
  <si>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</si>
  <si>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</si>
  <si>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</si>
  <si>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</si>
  <si>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</si>
  <si>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</si>
  <si>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</si>
  <si>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</si>
  <si>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</si>
  <si>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</si>
  <si>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</si>
  <si>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</si>
  <si>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</si>
  <si>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</si>
  <si>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</si>
  <si>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</si>
  <si>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</si>
  <si>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</si>
  <si>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</si>
  <si>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</si>
  <si>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</si>
  <si>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</si>
  <si>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</si>
  <si>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</si>
  <si>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</si>
  <si>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</si>
  <si>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</si>
  <si>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</si>
  <si>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</si>
  <si>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</si>
  <si>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</si>
  <si>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</si>
  <si>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</si>
  <si>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</si>
  <si>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</si>
  <si>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</si>
  <si>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</si>
  <si>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</si>
  <si>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</si>
  <si>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</si>
  <si>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</si>
  <si>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</si>
  <si>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</si>
  <si>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</si>
  <si>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</si>
  <si>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</si>
  <si>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</si>
  <si>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</si>
  <si>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</si>
  <si>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</si>
  <si>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</si>
  <si>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</si>
  <si>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</si>
  <si>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</si>
  <si>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</si>
  <si>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</si>
  <si>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</si>
  <si>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</si>
  <si>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</si>
  <si>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</si>
  <si>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</si>
  <si>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</si>
  <si>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</si>
  <si>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</si>
  <si>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</si>
  <si>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</si>
  <si>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</si>
  <si>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</si>
  <si>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</si>
  <si>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</si>
  <si>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</si>
  <si>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</si>
  <si>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</si>
  <si>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</si>
  <si>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</si>
  <si>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</si>
  <si>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</si>
  <si>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</si>
  <si>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</si>
  <si>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</si>
  <si>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</si>
  <si>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</si>
  <si>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</si>
  <si>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</si>
  <si>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</si>
  <si>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</si>
  <si>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</si>
  <si>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</si>
  <si>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</si>
  <si>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</si>
  <si>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</si>
  <si>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</si>
  <si>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</si>
  <si>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</si>
  <si>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</si>
  <si>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</si>
  <si>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</si>
  <si>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</si>
  <si>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</si>
  <si>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</si>
  <si>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</si>
  <si>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</si>
  <si>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</si>
  <si>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</si>
  <si>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</si>
  <si>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</si>
  <si>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</si>
  <si>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</si>
  <si>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</si>
  <si>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</si>
  <si>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</si>
  <si>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</si>
  <si>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</si>
  <si>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</si>
  <si>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</si>
  <si>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</si>
  <si>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</si>
  <si>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</si>
  <si>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</si>
  <si>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</si>
  <si>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</si>
  <si>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</si>
  <si>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</si>
  <si>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</si>
  <si>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</si>
  <si>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</si>
  <si>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</si>
  <si>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</si>
  <si>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</si>
  <si>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</si>
  <si>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</si>
  <si>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</si>
  <si>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</si>
  <si>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</si>
  <si>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</si>
  <si>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</si>
  <si>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</si>
  <si>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</si>
  <si>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</si>
  <si>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</si>
  <si>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</si>
  <si>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</si>
  <si>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</si>
  <si>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</si>
  <si>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</si>
  <si>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</si>
  <si>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</si>
  <si>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</si>
  <si>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</si>
  <si>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</si>
  <si>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</si>
  <si>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</si>
  <si>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</si>
  <si>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</si>
  <si>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</si>
  <si>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</si>
  <si>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</si>
  <si>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</si>
  <si>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</si>
  <si>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</si>
  <si>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</si>
  <si>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</si>
  <si>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</si>
  <si>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</si>
  <si>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</si>
  <si>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</si>
  <si>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</si>
  <si>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</si>
  <si>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</si>
  <si>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</si>
  <si>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</si>
  <si>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</si>
  <si>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</si>
  <si>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</si>
  <si>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</si>
  <si>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</si>
  <si>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</si>
  <si>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</si>
  <si>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</si>
  <si>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</si>
  <si>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</si>
  <si>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</si>
  <si>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</si>
  <si>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</si>
  <si>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</si>
  <si>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</si>
  <si>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</si>
  <si>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</si>
  <si>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</si>
  <si>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</si>
  <si>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</si>
  <si>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</si>
  <si>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</si>
  <si>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</si>
  <si>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</si>
  <si>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</si>
  <si>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</si>
  <si>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</si>
  <si>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</si>
  <si>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</si>
  <si>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</si>
  <si>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</si>
  <si>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</si>
  <si>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</si>
  <si>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</si>
  <si>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</si>
  <si>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</si>
  <si>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</si>
  <si>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</si>
  <si>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</si>
  <si>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</si>
  <si>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</si>
  <si>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</si>
  <si>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</si>
  <si>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</si>
  <si>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</si>
  <si>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</si>
  <si>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</si>
  <si>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</si>
  <si>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</si>
  <si>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</si>
  <si>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</si>
  <si>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</si>
  <si>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</si>
  <si>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</si>
  <si>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</si>
  <si>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</si>
  <si>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</si>
  <si>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</si>
  <si>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</si>
  <si>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</si>
  <si>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</si>
  <si>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</si>
  <si>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</si>
  <si>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</si>
  <si>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</si>
  <si>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</si>
  <si>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</si>
  <si>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</si>
  <si>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</si>
  <si>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</si>
  <si>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</si>
  <si>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</si>
  <si>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</si>
  <si>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</si>
  <si>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</si>
  <si>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</si>
  <si>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</si>
  <si>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</si>
  <si>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</si>
  <si>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</si>
  <si>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</si>
  <si>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</si>
  <si>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</si>
  <si>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</si>
  <si>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</si>
  <si>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</si>
  <si>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</si>
  <si>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</si>
  <si>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</si>
  <si>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</si>
  <si>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</si>
  <si>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</si>
  <si>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</si>
  <si>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</si>
  <si>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</si>
  <si>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</si>
  <si>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</si>
  <si>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</si>
  <si>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</si>
  <si>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</si>
  <si>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</si>
  <si>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</si>
  <si>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</si>
  <si>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</si>
  <si>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</si>
  <si>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</si>
  <si>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</si>
  <si>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</si>
  <si>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</si>
  <si>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</si>
  <si>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</si>
  <si>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</si>
  <si>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</si>
  <si>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</si>
  <si>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</si>
  <si>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</si>
  <si>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</si>
  <si>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</si>
  <si>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</si>
  <si>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</si>
  <si>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</si>
  <si>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</si>
  <si>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</si>
  <si>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</si>
  <si>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</si>
  <si>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</si>
  <si>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</si>
  <si>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</si>
  <si>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</si>
  <si>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</si>
  <si>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</si>
  <si>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</si>
  <si>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</si>
  <si>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</si>
  <si>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</si>
  <si>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</si>
  <si>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</si>
  <si>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</si>
  <si>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</si>
  <si>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</si>
  <si>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</si>
  <si>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</si>
  <si>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</si>
  <si>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</si>
  <si>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</si>
  <si>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</si>
  <si>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</si>
  <si>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</si>
  <si>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</si>
  <si>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</si>
  <si>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</si>
  <si>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</si>
  <si>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</si>
  <si>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</si>
  <si>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</si>
  <si>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</si>
  <si>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</si>
  <si>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</si>
  <si>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</si>
  <si>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</si>
  <si>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</si>
  <si>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</si>
  <si>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</si>
  <si>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</si>
  <si>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</si>
  <si>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</si>
  <si>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</si>
  <si>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</si>
  <si>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</si>
  <si>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</si>
  <si>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</si>
  <si>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</si>
  <si>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</si>
  <si>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</si>
  <si>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</si>
  <si>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</si>
  <si>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</si>
  <si>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</si>
  <si>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</si>
  <si>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</si>
  <si>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</si>
  <si>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</si>
  <si>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</si>
  <si>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</si>
  <si>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</si>
  <si>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</si>
  <si>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</si>
  <si>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</si>
  <si>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</si>
  <si>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</si>
  <si>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</si>
  <si>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</si>
  <si>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</si>
  <si>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</si>
  <si>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</si>
  <si>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</si>
  <si>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</si>
  <si>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</si>
  <si>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</si>
  <si>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</si>
  <si>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</si>
  <si>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</si>
  <si>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</si>
  <si>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</si>
  <si>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</si>
  <si>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</si>
  <si>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</si>
  <si>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</si>
  <si>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</si>
  <si>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</si>
  <si>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</si>
  <si>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</si>
  <si>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</si>
  <si>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</si>
  <si>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</si>
  <si>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</si>
  <si>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</si>
  <si>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</si>
  <si>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</si>
  <si>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</si>
  <si>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</si>
  <si>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</si>
  <si>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</si>
  <si>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</si>
  <si>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</si>
  <si>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</si>
  <si>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</si>
  <si>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</si>
  <si>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</si>
  <si>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</si>
  <si>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</si>
  <si>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</si>
  <si>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</si>
  <si>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</si>
  <si>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</si>
  <si>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</si>
  <si>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</si>
  <si>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</si>
  <si>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</si>
  <si>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</si>
  <si>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</si>
  <si>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</si>
  <si>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</si>
  <si>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</si>
  <si>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</si>
  <si>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</si>
  <si>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</si>
  <si>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</si>
  <si>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</si>
  <si>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</si>
  <si>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</si>
  <si>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</si>
  <si>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</si>
  <si>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</si>
  <si>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</si>
  <si>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</si>
  <si>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</si>
  <si>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</si>
  <si>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</si>
  <si>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</si>
  <si>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</si>
  <si>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</si>
  <si>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</si>
  <si>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</si>
  <si>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</si>
  <si>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</si>
  <si>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</si>
  <si>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</si>
  <si>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</si>
  <si>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</si>
  <si>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</si>
  <si>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</si>
  <si>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</si>
  <si>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</si>
  <si>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</si>
  <si>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</si>
  <si>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</si>
  <si>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</si>
  <si>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</si>
  <si>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</si>
  <si>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</si>
  <si>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</si>
  <si>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</si>
  <si>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</si>
  <si>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</si>
  <si>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</si>
  <si>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</si>
  <si>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</si>
  <si>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</si>
  <si>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</si>
  <si>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</si>
  <si>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</si>
  <si>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</si>
  <si>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</si>
  <si>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</si>
  <si>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</si>
  <si>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</si>
  <si>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</si>
  <si>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Vladičin Han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</si>
</sst>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184</c:v>
                </c:pt>
                <c:pt idx="1">
                  <c:v>246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276</c:v>
                </c:pt>
                <c:pt idx="1">
                  <c:v>306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584"/>
        <c:axId val="191878656"/>
      </c:barChart>
      <c:catAx>
        <c:axId val="1916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8656"/>
        <c:crosses val="autoZero"/>
        <c:auto val="1"/>
        <c:lblAlgn val="ctr"/>
        <c:lblOffset val="100"/>
        <c:noMultiLvlLbl val="0"/>
      </c:catAx>
      <c:valAx>
        <c:axId val="1918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986</c:v>
                </c:pt>
                <c:pt idx="1">
                  <c:v>1022</c:v>
                </c:pt>
                <c:pt idx="2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960"/>
        <c:axId val="200714496"/>
      </c:barChart>
      <c:catAx>
        <c:axId val="2007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496"/>
        <c:crosses val="autoZero"/>
        <c:auto val="1"/>
        <c:lblAlgn val="ctr"/>
        <c:lblOffset val="100"/>
        <c:noMultiLvlLbl val="0"/>
      </c:catAx>
      <c:valAx>
        <c:axId val="200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23</c:v>
                </c:pt>
                <c:pt idx="1">
                  <c:v>29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280"/>
        <c:axId val="200914816"/>
      </c:barChart>
      <c:catAx>
        <c:axId val="200913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816"/>
        <c:crosses val="autoZero"/>
        <c:auto val="1"/>
        <c:lblAlgn val="ctr"/>
        <c:lblOffset val="100"/>
        <c:noMultiLvlLbl val="0"/>
      </c:catAx>
      <c:valAx>
        <c:axId val="200914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560"/>
        <c:axId val="201092096"/>
      </c:barChart>
      <c:catAx>
        <c:axId val="20109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2096"/>
        <c:crosses val="autoZero"/>
        <c:auto val="1"/>
        <c:lblAlgn val="ctr"/>
        <c:lblOffset val="100"/>
        <c:noMultiLvlLbl val="0"/>
      </c:catAx>
      <c:valAx>
        <c:axId val="201092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3174</c:v>
                </c:pt>
                <c:pt idx="1">
                  <c:v>2874</c:v>
                </c:pt>
                <c:pt idx="2">
                  <c:v>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408"/>
        <c:axId val="201602944"/>
      </c:barChart>
      <c:catAx>
        <c:axId val="2016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944"/>
        <c:crosses val="autoZero"/>
        <c:auto val="1"/>
        <c:lblAlgn val="ctr"/>
        <c:lblOffset val="100"/>
        <c:noMultiLvlLbl val="0"/>
      </c:catAx>
      <c:valAx>
        <c:axId val="20160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16.786829406755608</c:v>
                </c:pt>
                <c:pt idx="1">
                  <c:v>60.062446778313941</c:v>
                </c:pt>
                <c:pt idx="2">
                  <c:v>23.150723814930458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280"/>
        <c:axId val="202418816"/>
      </c:barChart>
      <c:catAx>
        <c:axId val="2024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816"/>
        <c:crosses val="autoZero"/>
        <c:auto val="1"/>
        <c:lblAlgn val="ctr"/>
        <c:lblOffset val="100"/>
        <c:noMultiLvlLbl val="0"/>
      </c:catAx>
      <c:valAx>
        <c:axId val="2024188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3568"/>
        <c:axId val="451253376"/>
      </c:barChart>
      <c:catAx>
        <c:axId val="2853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53376"/>
        <c:crosses val="autoZero"/>
        <c:auto val="1"/>
        <c:lblAlgn val="ctr"/>
        <c:lblOffset val="100"/>
        <c:noMultiLvlLbl val="0"/>
      </c:catAx>
      <c:valAx>
        <c:axId val="4512533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35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124.6</c:v>
                </c:pt>
                <c:pt idx="1">
                  <c:v>108.5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94.6</c:v>
                </c:pt>
                <c:pt idx="1">
                  <c:v>108.2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4671744"/>
        <c:axId val="455786880"/>
      </c:barChart>
      <c:catAx>
        <c:axId val="45467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786880"/>
        <c:crosses val="autoZero"/>
        <c:auto val="1"/>
        <c:lblAlgn val="ctr"/>
        <c:lblOffset val="100"/>
        <c:noMultiLvlLbl val="0"/>
      </c:catAx>
      <c:valAx>
        <c:axId val="45578688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67174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476</c:v>
                </c:pt>
                <c:pt idx="1">
                  <c:v>408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6897280"/>
        <c:axId val="456899200"/>
      </c:barChart>
      <c:catAx>
        <c:axId val="45689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899200"/>
        <c:crosses val="autoZero"/>
        <c:auto val="1"/>
        <c:lblAlgn val="ctr"/>
        <c:lblOffset val="100"/>
        <c:noMultiLvlLbl val="0"/>
      </c:catAx>
      <c:valAx>
        <c:axId val="45689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89728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7810304"/>
        <c:axId val="457812224"/>
      </c:barChart>
      <c:catAx>
        <c:axId val="4578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812224"/>
        <c:crosses val="autoZero"/>
        <c:auto val="1"/>
        <c:lblAlgn val="ctr"/>
        <c:lblOffset val="100"/>
        <c:noMultiLvlLbl val="0"/>
      </c:catAx>
      <c:valAx>
        <c:axId val="45781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810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41</c:v>
                </c:pt>
                <c:pt idx="1">
                  <c:v>71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424"/>
        <c:axId val="192418176"/>
      </c:barChart>
      <c:catAx>
        <c:axId val="1923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176"/>
        <c:crosses val="autoZero"/>
        <c:auto val="1"/>
        <c:lblAlgn val="ctr"/>
        <c:lblOffset val="100"/>
        <c:noMultiLvlLbl val="0"/>
      </c:catAx>
      <c:valAx>
        <c:axId val="1924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41</c:v>
                </c:pt>
                <c:pt idx="1">
                  <c:v>73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99</c:v>
                </c:pt>
                <c:pt idx="1">
                  <c:v>92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9935104"/>
        <c:axId val="459960320"/>
      </c:barChart>
      <c:catAx>
        <c:axId val="45993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960320"/>
        <c:crosses val="autoZero"/>
        <c:auto val="1"/>
        <c:lblAlgn val="ctr"/>
        <c:lblOffset val="100"/>
        <c:noMultiLvlLbl val="0"/>
      </c:catAx>
      <c:valAx>
        <c:axId val="45996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935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2.1799602611410727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2.1175134828271358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2.3389156968492761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2.8725518024411012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2.4354243542435423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2.3445926766959979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2.6568265682656826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2.8668748225943799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3.1734317343173433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3.45728072665342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3.3380641498722676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3.6957138802157252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4.2123190462673854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4.2804428044280449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3.3550950894124325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1.8506954300312233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1.7258018734033493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1.1694578484246381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3794944"/>
        <c:axId val="463796480"/>
      </c:barChart>
      <c:catAx>
        <c:axId val="4637949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3796480"/>
        <c:crosses val="autoZero"/>
        <c:auto val="1"/>
        <c:lblAlgn val="ctr"/>
        <c:lblOffset val="100"/>
        <c:noMultiLvlLbl val="0"/>
      </c:catAx>
      <c:valAx>
        <c:axId val="4637964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37949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2.1572523417541869</c:v>
                </c:pt>
                <c:pt idx="1">
                  <c:v>2.0834516037468069</c:v>
                </c:pt>
                <c:pt idx="2">
                  <c:v>2.5262560317910872</c:v>
                </c:pt>
                <c:pt idx="3">
                  <c:v>2.6795344876525689</c:v>
                </c:pt>
                <c:pt idx="4">
                  <c:v>2.4411013340902636</c:v>
                </c:pt>
                <c:pt idx="5">
                  <c:v>2.617087709338632</c:v>
                </c:pt>
                <c:pt idx="6">
                  <c:v>3.0258302583025829</c:v>
                </c:pt>
                <c:pt idx="7">
                  <c:v>3.2074936133976726</c:v>
                </c:pt>
                <c:pt idx="8">
                  <c:v>3.5651433437411297</c:v>
                </c:pt>
                <c:pt idx="9">
                  <c:v>3.5537893840476871</c:v>
                </c:pt>
                <c:pt idx="10">
                  <c:v>3.5878512631280159</c:v>
                </c:pt>
                <c:pt idx="11">
                  <c:v>3.6957138802157252</c:v>
                </c:pt>
                <c:pt idx="12">
                  <c:v>4.0193017314788531</c:v>
                </c:pt>
                <c:pt idx="13">
                  <c:v>4.2974737439682089</c:v>
                </c:pt>
                <c:pt idx="14">
                  <c:v>3.2018166335509508</c:v>
                </c:pt>
                <c:pt idx="15">
                  <c:v>1.6520011353959692</c:v>
                </c:pt>
                <c:pt idx="16">
                  <c:v>1.0502412716434857</c:v>
                </c:pt>
                <c:pt idx="17">
                  <c:v>0.56769798467215438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4647680"/>
        <c:axId val="464649600"/>
      </c:barChart>
      <c:catAx>
        <c:axId val="4646476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64649600"/>
        <c:crosses val="autoZero"/>
        <c:auto val="1"/>
        <c:lblAlgn val="ctr"/>
        <c:lblOffset val="100"/>
        <c:noMultiLvlLbl val="0"/>
      </c:catAx>
      <c:valAx>
        <c:axId val="4646496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476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0.22300931391840481</c:v>
                </c:pt>
                <c:pt idx="1">
                  <c:v>0.15864621893178213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3.5550308277581002</c:v>
                </c:pt>
                <c:pt idx="1">
                  <c:v>0.93865679534637747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14.259477895841533</c:v>
                </c:pt>
                <c:pt idx="1">
                  <c:v>6.2797461660497085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25.842844024662202</c:v>
                </c:pt>
                <c:pt idx="1">
                  <c:v>20.306716023268113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42.070051160960254</c:v>
                </c:pt>
                <c:pt idx="1">
                  <c:v>58.276044420941297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4.8668503213957752</c:v>
                </c:pt>
                <c:pt idx="1">
                  <c:v>5.1031200423056582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9.1827364554637274</c:v>
                </c:pt>
                <c:pt idx="1">
                  <c:v>8.9370703331570596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8210816"/>
        <c:axId val="468212736"/>
      </c:barChart>
      <c:catAx>
        <c:axId val="46821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212736"/>
        <c:crosses val="autoZero"/>
        <c:auto val="1"/>
        <c:lblAlgn val="ctr"/>
        <c:lblOffset val="100"/>
        <c:noMultiLvlLbl val="0"/>
      </c:catAx>
      <c:valAx>
        <c:axId val="468212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210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38.921684376229834</c:v>
                </c:pt>
                <c:pt idx="1">
                  <c:v>32.69434161819143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25.606716515807427</c:v>
                </c:pt>
                <c:pt idx="1">
                  <c:v>31.121099947117926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35.20923520923521</c:v>
                </c:pt>
                <c:pt idx="1">
                  <c:v>35.933368588048651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0.26236389872753513</c:v>
                </c:pt>
                <c:pt idx="1">
                  <c:v>0.2511898466419884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9965056"/>
        <c:axId val="469979520"/>
      </c:barChart>
      <c:catAx>
        <c:axId val="469965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9979520"/>
        <c:crosses val="autoZero"/>
        <c:auto val="1"/>
        <c:lblAlgn val="ctr"/>
        <c:lblOffset val="100"/>
        <c:noMultiLvlLbl val="0"/>
      </c:catAx>
      <c:valAx>
        <c:axId val="469979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9965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14</c:v>
                </c:pt>
                <c:pt idx="3">
                  <c:v>34</c:v>
                </c:pt>
                <c:pt idx="4">
                  <c:v>31</c:v>
                </c:pt>
                <c:pt idx="5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13</c:v>
                </c:pt>
                <c:pt idx="3">
                  <c:v>14</c:v>
                </c:pt>
                <c:pt idx="4">
                  <c:v>11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71724416"/>
        <c:axId val="471727488"/>
      </c:barChart>
      <c:catAx>
        <c:axId val="471724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727488"/>
        <c:crosses val="autoZero"/>
        <c:auto val="1"/>
        <c:lblAlgn val="ctr"/>
        <c:lblOffset val="100"/>
        <c:noMultiLvlLbl val="0"/>
      </c:catAx>
      <c:valAx>
        <c:axId val="471727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72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2.88</c:v>
                </c:pt>
                <c:pt idx="1">
                  <c:v>0.75</c:v>
                </c:pt>
                <c:pt idx="3">
                  <c:v>0.85</c:v>
                </c:pt>
                <c:pt idx="4">
                  <c:v>2.5099999999999998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73176704"/>
        <c:axId val="473186688"/>
      </c:barChart>
      <c:catAx>
        <c:axId val="473176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186688"/>
        <c:crosses val="autoZero"/>
        <c:auto val="1"/>
        <c:lblAlgn val="ctr"/>
        <c:lblOffset val="100"/>
        <c:noMultiLvlLbl val="0"/>
      </c:catAx>
      <c:valAx>
        <c:axId val="4731866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1767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64.790735473384814</c:v>
                </c:pt>
                <c:pt idx="2">
                  <c:v>21.038543897216275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35.2092645266152</c:v>
                </c:pt>
                <c:pt idx="2">
                  <c:v>78.961456102783728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3287680"/>
        <c:axId val="473290240"/>
      </c:barChart>
      <c:catAx>
        <c:axId val="473287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290240"/>
        <c:crosses val="autoZero"/>
        <c:auto val="1"/>
        <c:lblAlgn val="ctr"/>
        <c:lblOffset val="100"/>
        <c:noMultiLvlLbl val="0"/>
      </c:catAx>
      <c:valAx>
        <c:axId val="473290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287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47.3</c:v>
                </c:pt>
                <c:pt idx="1">
                  <c:v>27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386368"/>
        <c:axId val="473465984"/>
      </c:barChart>
      <c:catAx>
        <c:axId val="47338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465984"/>
        <c:crosses val="autoZero"/>
        <c:auto val="1"/>
        <c:lblAlgn val="ctr"/>
        <c:lblOffset val="100"/>
        <c:noMultiLvlLbl val="0"/>
      </c:catAx>
      <c:valAx>
        <c:axId val="47346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38636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74</c:v>
                </c:pt>
                <c:pt idx="1">
                  <c:v>70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78</c:v>
                </c:pt>
                <c:pt idx="1">
                  <c:v>86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4133632"/>
        <c:axId val="474135168"/>
      </c:barChart>
      <c:catAx>
        <c:axId val="47413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135168"/>
        <c:crosses val="autoZero"/>
        <c:auto val="1"/>
        <c:lblAlgn val="ctr"/>
        <c:lblOffset val="100"/>
        <c:noMultiLvlLbl val="0"/>
      </c:catAx>
      <c:valAx>
        <c:axId val="474135168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413363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1077</c:v>
                </c:pt>
                <c:pt idx="1">
                  <c:v>1066</c:v>
                </c:pt>
                <c:pt idx="2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911</c:v>
                </c:pt>
                <c:pt idx="1">
                  <c:v>786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8320"/>
        <c:axId val="192844928"/>
      </c:barChart>
      <c:catAx>
        <c:axId val="1925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928"/>
        <c:crosses val="autoZero"/>
        <c:auto val="1"/>
        <c:lblAlgn val="ctr"/>
        <c:lblOffset val="100"/>
        <c:noMultiLvlLbl val="0"/>
      </c:catAx>
      <c:valAx>
        <c:axId val="1928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167</c:v>
                </c:pt>
                <c:pt idx="1">
                  <c:v>201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174</c:v>
                </c:pt>
                <c:pt idx="1">
                  <c:v>208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4211072"/>
        <c:axId val="474216320"/>
      </c:barChart>
      <c:catAx>
        <c:axId val="47421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216320"/>
        <c:crosses val="autoZero"/>
        <c:auto val="1"/>
        <c:lblAlgn val="ctr"/>
        <c:lblOffset val="100"/>
        <c:noMultiLvlLbl val="0"/>
      </c:catAx>
      <c:valAx>
        <c:axId val="47421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421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26.083509513742069</c:v>
                </c:pt>
                <c:pt idx="1">
                  <c:v>24.543080939947782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31.104651162790699</c:v>
                </c:pt>
                <c:pt idx="1">
                  <c:v>26.594554270794479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15.591966173361522</c:v>
                </c:pt>
                <c:pt idx="1">
                  <c:v>18.76165609847072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13.292811839323468</c:v>
                </c:pt>
                <c:pt idx="1">
                  <c:v>18.314061917195076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7.2410147991543345</c:v>
                </c:pt>
                <c:pt idx="1">
                  <c:v>6.7885117493472595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6.6860465116279064</c:v>
                </c:pt>
                <c:pt idx="1">
                  <c:v>4.9981350242446849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74415872"/>
        <c:axId val="474417408"/>
      </c:barChart>
      <c:catAx>
        <c:axId val="47441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417408"/>
        <c:crosses val="autoZero"/>
        <c:auto val="1"/>
        <c:lblAlgn val="ctr"/>
        <c:lblOffset val="100"/>
        <c:noMultiLvlLbl val="0"/>
      </c:catAx>
      <c:valAx>
        <c:axId val="474417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415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46.87</c:v>
                </c:pt>
                <c:pt idx="1">
                  <c:v>44.94</c:v>
                </c:pt>
                <c:pt idx="2">
                  <c:v>6.5</c:v>
                </c:pt>
                <c:pt idx="3">
                  <c:v>1.36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</c:v>
                </c:pt>
                <c:pt idx="1">
                  <c:v>38.659999999999997</c:v>
                </c:pt>
                <c:pt idx="2">
                  <c:v>6.68</c:v>
                </c:pt>
                <c:pt idx="3">
                  <c:v>1.39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75033600"/>
        <c:axId val="475035520"/>
      </c:barChart>
      <c:catAx>
        <c:axId val="475033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035520"/>
        <c:crosses val="autoZero"/>
        <c:auto val="1"/>
        <c:lblAlgn val="ctr"/>
        <c:lblOffset val="100"/>
        <c:noMultiLvlLbl val="0"/>
      </c:catAx>
      <c:valAx>
        <c:axId val="475035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0336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53118</c:v>
                </c:pt>
                <c:pt idx="1">
                  <c:v>58962</c:v>
                </c:pt>
                <c:pt idx="2">
                  <c:v>66329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104384"/>
        <c:axId val="475206400"/>
      </c:barChart>
      <c:catAx>
        <c:axId val="4751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206400"/>
        <c:crosses val="autoZero"/>
        <c:auto val="1"/>
        <c:lblAlgn val="ctr"/>
        <c:lblOffset val="100"/>
        <c:noMultiLvlLbl val="0"/>
      </c:catAx>
      <c:valAx>
        <c:axId val="47520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1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2059</c:v>
                </c:pt>
                <c:pt idx="1">
                  <c:v>2117</c:v>
                </c:pt>
                <c:pt idx="2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3082</c:v>
                </c:pt>
                <c:pt idx="1">
                  <c:v>3112</c:v>
                </c:pt>
                <c:pt idx="2">
                  <c:v>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233664"/>
        <c:axId val="475236608"/>
      </c:barChart>
      <c:catAx>
        <c:axId val="4752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236608"/>
        <c:crosses val="autoZero"/>
        <c:auto val="1"/>
        <c:lblAlgn val="ctr"/>
        <c:lblOffset val="100"/>
        <c:noMultiLvlLbl val="0"/>
      </c:catAx>
      <c:valAx>
        <c:axId val="47523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233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15.6</c:v>
                </c:pt>
                <c:pt idx="1">
                  <c:v>32.799999999999997</c:v>
                </c:pt>
                <c:pt idx="2">
                  <c:v>0.8</c:v>
                </c:pt>
                <c:pt idx="3">
                  <c:v>50.800000000000004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64.176570458404072</c:v>
                </c:pt>
                <c:pt idx="1">
                  <c:v>99.244712990936563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35.823429541595928</c:v>
                </c:pt>
                <c:pt idx="1">
                  <c:v>0.75528700906344415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75410816"/>
        <c:axId val="475413504"/>
      </c:barChart>
      <c:catAx>
        <c:axId val="475410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413504"/>
        <c:crosses val="autoZero"/>
        <c:auto val="1"/>
        <c:lblAlgn val="ctr"/>
        <c:lblOffset val="100"/>
        <c:noMultiLvlLbl val="0"/>
      </c:catAx>
      <c:valAx>
        <c:axId val="4754135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4108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424256"/>
        <c:axId val="475425792"/>
      </c:barChart>
      <c:catAx>
        <c:axId val="47542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425792"/>
        <c:crosses val="autoZero"/>
        <c:auto val="1"/>
        <c:lblAlgn val="ctr"/>
        <c:lblOffset val="100"/>
        <c:noMultiLvlLbl val="0"/>
      </c:catAx>
      <c:valAx>
        <c:axId val="47542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42425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7.6</c:v>
                </c:pt>
                <c:pt idx="1">
                  <c:v>3.3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455488"/>
        <c:axId val="475459968"/>
      </c:barChart>
      <c:catAx>
        <c:axId val="47545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459968"/>
        <c:crosses val="autoZero"/>
        <c:auto val="1"/>
        <c:lblAlgn val="ctr"/>
        <c:lblOffset val="100"/>
        <c:noMultiLvlLbl val="0"/>
      </c:catAx>
      <c:valAx>
        <c:axId val="47545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4554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16.5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6065792"/>
        <c:axId val="476068864"/>
      </c:barChart>
      <c:catAx>
        <c:axId val="47606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068864"/>
        <c:crosses val="autoZero"/>
        <c:auto val="1"/>
        <c:lblAlgn val="ctr"/>
        <c:lblOffset val="100"/>
        <c:noMultiLvlLbl val="0"/>
      </c:catAx>
      <c:valAx>
        <c:axId val="47606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06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17.3</c:v>
                </c:pt>
                <c:pt idx="1">
                  <c:v>52.7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25.64</c:v>
                </c:pt>
                <c:pt idx="1">
                  <c:v>23.26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6614016"/>
        <c:axId val="477038464"/>
      </c:barChart>
      <c:catAx>
        <c:axId val="4766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7038464"/>
        <c:crosses val="autoZero"/>
        <c:auto val="1"/>
        <c:lblAlgn val="ctr"/>
        <c:lblOffset val="100"/>
        <c:noMultiLvlLbl val="0"/>
      </c:catAx>
      <c:valAx>
        <c:axId val="47703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6614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7159808"/>
        <c:axId val="477162112"/>
      </c:barChart>
      <c:catAx>
        <c:axId val="47715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162112"/>
        <c:crosses val="autoZero"/>
        <c:auto val="1"/>
        <c:lblAlgn val="ctr"/>
        <c:lblOffset val="100"/>
        <c:noMultiLvlLbl val="0"/>
      </c:catAx>
      <c:valAx>
        <c:axId val="47716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15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1.4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37.200000000000003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82.7</c:v>
                </c:pt>
                <c:pt idx="1">
                  <c:v>61.4</c:v>
                </c:pt>
                <c:pt idx="2">
                  <c:v>99.7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77977216"/>
        <c:axId val="477979776"/>
      </c:barChart>
      <c:catAx>
        <c:axId val="47797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7979776"/>
        <c:crosses val="autoZero"/>
        <c:auto val="1"/>
        <c:lblAlgn val="ctr"/>
        <c:lblOffset val="100"/>
        <c:noMultiLvlLbl val="0"/>
      </c:catAx>
      <c:valAx>
        <c:axId val="477979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779772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454</c:v>
                </c:pt>
                <c:pt idx="1">
                  <c:v>462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111</c:v>
                </c:pt>
                <c:pt idx="1">
                  <c:v>165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8058752"/>
        <c:axId val="478085504"/>
      </c:barChart>
      <c:catAx>
        <c:axId val="47805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085504"/>
        <c:crosses val="autoZero"/>
        <c:auto val="1"/>
        <c:lblAlgn val="ctr"/>
        <c:lblOffset val="100"/>
        <c:noMultiLvlLbl val="0"/>
      </c:catAx>
      <c:valAx>
        <c:axId val="4780855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8058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1321</c:v>
                </c:pt>
                <c:pt idx="1">
                  <c:v>1576</c:v>
                </c:pt>
                <c:pt idx="2">
                  <c:v>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649</c:v>
                </c:pt>
                <c:pt idx="1">
                  <c:v>639</c:v>
                </c:pt>
                <c:pt idx="2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8929280"/>
        <c:axId val="478930816"/>
      </c:barChart>
      <c:catAx>
        <c:axId val="47892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930816"/>
        <c:crosses val="autoZero"/>
        <c:auto val="1"/>
        <c:lblAlgn val="ctr"/>
        <c:lblOffset val="100"/>
        <c:noMultiLvlLbl val="0"/>
      </c:catAx>
      <c:valAx>
        <c:axId val="478930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892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2.9</c:v>
                </c:pt>
                <c:pt idx="1">
                  <c:v>3.4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5.8</c:v>
                </c:pt>
                <c:pt idx="1">
                  <c:v>3.9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9198208"/>
        <c:axId val="480445184"/>
      </c:barChart>
      <c:catAx>
        <c:axId val="47919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0445184"/>
        <c:crosses val="autoZero"/>
        <c:auto val="1"/>
        <c:lblAlgn val="ctr"/>
        <c:lblOffset val="100"/>
        <c:noMultiLvlLbl val="0"/>
      </c:catAx>
      <c:valAx>
        <c:axId val="4804451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9198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22.3</c:v>
                </c:pt>
                <c:pt idx="1">
                  <c:v>23.3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33.299999999999997</c:v>
                </c:pt>
                <c:pt idx="1">
                  <c:v>34.200000000000003</c:v>
                </c:pt>
                <c:pt idx="2">
                  <c:v>35.200000000000003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5512832"/>
        <c:axId val="455514368"/>
      </c:barChart>
      <c:catAx>
        <c:axId val="45551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514368"/>
        <c:crosses val="autoZero"/>
        <c:auto val="1"/>
        <c:lblAlgn val="ctr"/>
        <c:lblOffset val="100"/>
        <c:noMultiLvlLbl val="0"/>
      </c:catAx>
      <c:valAx>
        <c:axId val="455514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5128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127.09699999999999</c:v>
                </c:pt>
                <c:pt idx="1">
                  <c:v>354.99700000000001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5770496"/>
        <c:axId val="455772032"/>
      </c:barChart>
      <c:catAx>
        <c:axId val="455770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772032"/>
        <c:crosses val="autoZero"/>
        <c:auto val="1"/>
        <c:lblAlgn val="ctr"/>
        <c:lblOffset val="100"/>
        <c:noMultiLvlLbl val="0"/>
      </c:catAx>
      <c:valAx>
        <c:axId val="455772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77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10918.11</c:v>
                </c:pt>
                <c:pt idx="1">
                  <c:v>13725.01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5949696"/>
        <c:axId val="455988352"/>
      </c:barChart>
      <c:catAx>
        <c:axId val="45594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988352"/>
        <c:crosses val="autoZero"/>
        <c:auto val="1"/>
        <c:lblAlgn val="ctr"/>
        <c:lblOffset val="100"/>
        <c:noMultiLvlLbl val="0"/>
      </c:catAx>
      <c:valAx>
        <c:axId val="45598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94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99</c:v>
                </c:pt>
                <c:pt idx="1">
                  <c:v>120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88</c:v>
                </c:pt>
                <c:pt idx="1">
                  <c:v>101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022656"/>
        <c:axId val="456024448"/>
      </c:barChart>
      <c:catAx>
        <c:axId val="45602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24448"/>
        <c:crosses val="autoZero"/>
        <c:auto val="1"/>
        <c:lblAlgn val="ctr"/>
        <c:lblOffset val="100"/>
        <c:noMultiLvlLbl val="0"/>
      </c:catAx>
      <c:valAx>
        <c:axId val="45602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022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</c:v>
                </c:pt>
                <c:pt idx="1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56.4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26.7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280"/>
        <c:axId val="193715200"/>
      </c:barChart>
      <c:catAx>
        <c:axId val="19371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200"/>
        <c:crosses val="autoZero"/>
        <c:auto val="1"/>
        <c:lblAlgn val="ctr"/>
        <c:lblOffset val="100"/>
        <c:noMultiLvlLbl val="0"/>
      </c:catAx>
      <c:valAx>
        <c:axId val="19371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184</c:v>
                </c:pt>
                <c:pt idx="1">
                  <c:v>246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276</c:v>
                </c:pt>
                <c:pt idx="1">
                  <c:v>306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848"/>
        <c:axId val="58822656"/>
      </c:barChart>
      <c:catAx>
        <c:axId val="587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22656"/>
        <c:crosses val="autoZero"/>
        <c:auto val="1"/>
        <c:lblAlgn val="ctr"/>
        <c:lblOffset val="100"/>
        <c:noMultiLvlLbl val="0"/>
      </c:catAx>
      <c:valAx>
        <c:axId val="588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41</c:v>
                </c:pt>
                <c:pt idx="1">
                  <c:v>71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568"/>
        <c:axId val="59615104"/>
      </c:barChart>
      <c:catAx>
        <c:axId val="596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104"/>
        <c:crosses val="autoZero"/>
        <c:auto val="1"/>
        <c:lblAlgn val="ctr"/>
        <c:lblOffset val="100"/>
        <c:noMultiLvlLbl val="0"/>
      </c:catAx>
      <c:valAx>
        <c:axId val="5961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1077</c:v>
                </c:pt>
                <c:pt idx="1">
                  <c:v>1066</c:v>
                </c:pt>
                <c:pt idx="2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911</c:v>
                </c:pt>
                <c:pt idx="1">
                  <c:v>786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648"/>
        <c:axId val="146376960"/>
      </c:barChart>
      <c:catAx>
        <c:axId val="1341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960"/>
        <c:crosses val="autoZero"/>
        <c:auto val="1"/>
        <c:lblAlgn val="ctr"/>
        <c:lblOffset val="100"/>
        <c:noMultiLvlLbl val="0"/>
      </c:catAx>
      <c:valAx>
        <c:axId val="1463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17.3</c:v>
                </c:pt>
                <c:pt idx="1">
                  <c:v>52.7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</c:v>
                </c:pt>
                <c:pt idx="1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56.4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26.7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488"/>
        <c:axId val="147281792"/>
      </c:barChart>
      <c:catAx>
        <c:axId val="14721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792"/>
        <c:crosses val="autoZero"/>
        <c:auto val="1"/>
        <c:lblAlgn val="ctr"/>
        <c:lblOffset val="100"/>
        <c:noMultiLvlLbl val="0"/>
      </c:catAx>
      <c:valAx>
        <c:axId val="147281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1.4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37.200000000000003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82.7</c:v>
                </c:pt>
                <c:pt idx="1">
                  <c:v>61.4</c:v>
                </c:pt>
                <c:pt idx="2">
                  <c:v>99.7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448"/>
        <c:axId val="148952960"/>
      </c:barChart>
      <c:catAx>
        <c:axId val="1483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960"/>
        <c:crosses val="autoZero"/>
        <c:auto val="1"/>
        <c:lblAlgn val="ctr"/>
        <c:lblOffset val="100"/>
        <c:noMultiLvlLbl val="0"/>
      </c:catAx>
      <c:valAx>
        <c:axId val="14895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4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704"/>
        <c:axId val="150170240"/>
      </c:barChart>
      <c:catAx>
        <c:axId val="15016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70240"/>
        <c:crosses val="autoZero"/>
        <c:auto val="1"/>
        <c:lblAlgn val="ctr"/>
        <c:lblOffset val="100"/>
        <c:noMultiLvlLbl val="0"/>
      </c:catAx>
      <c:valAx>
        <c:axId val="15017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112</c:v>
                </c:pt>
                <c:pt idx="1">
                  <c:v>128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80</c:v>
                </c:pt>
                <c:pt idx="1">
                  <c:v>214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6176"/>
        <c:axId val="150321024"/>
      </c:barChart>
      <c:catAx>
        <c:axId val="15030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024"/>
        <c:crosses val="autoZero"/>
        <c:auto val="1"/>
        <c:lblAlgn val="ctr"/>
        <c:lblOffset val="100"/>
        <c:noMultiLvlLbl val="0"/>
      </c:catAx>
      <c:valAx>
        <c:axId val="15032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36</c:v>
                </c:pt>
                <c:pt idx="1">
                  <c:v>26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18</c:v>
                </c:pt>
                <c:pt idx="1">
                  <c:v>51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904"/>
        <c:axId val="150401792"/>
      </c:barChart>
      <c:catAx>
        <c:axId val="15039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792"/>
        <c:crosses val="autoZero"/>
        <c:auto val="1"/>
        <c:lblAlgn val="ctr"/>
        <c:lblOffset val="100"/>
        <c:noMultiLvlLbl val="0"/>
      </c:catAx>
      <c:valAx>
        <c:axId val="1504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1496</c:v>
                </c:pt>
                <c:pt idx="1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968"/>
        <c:axId val="151127168"/>
      </c:barChart>
      <c:catAx>
        <c:axId val="15072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168"/>
        <c:crosses val="autoZero"/>
        <c:auto val="1"/>
        <c:lblAlgn val="ctr"/>
        <c:lblOffset val="100"/>
        <c:noMultiLvlLbl val="0"/>
      </c:catAx>
      <c:valAx>
        <c:axId val="1511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256"/>
        <c:axId val="193858944"/>
      </c:barChart>
      <c:catAx>
        <c:axId val="19385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944"/>
        <c:crosses val="autoZero"/>
        <c:auto val="1"/>
        <c:lblAlgn val="ctr"/>
        <c:lblOffset val="100"/>
        <c:noMultiLvlLbl val="0"/>
      </c:catAx>
      <c:valAx>
        <c:axId val="1938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986</c:v>
                </c:pt>
                <c:pt idx="1">
                  <c:v>1022</c:v>
                </c:pt>
                <c:pt idx="2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816"/>
        <c:axId val="151266432"/>
      </c:barChart>
      <c:catAx>
        <c:axId val="1511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432"/>
        <c:crosses val="autoZero"/>
        <c:auto val="1"/>
        <c:lblAlgn val="ctr"/>
        <c:lblOffset val="100"/>
        <c:noMultiLvlLbl val="0"/>
      </c:catAx>
      <c:valAx>
        <c:axId val="15126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23</c:v>
                </c:pt>
                <c:pt idx="1">
                  <c:v>29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640"/>
        <c:axId val="151346176"/>
      </c:barChart>
      <c:catAx>
        <c:axId val="15134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6176"/>
        <c:crosses val="autoZero"/>
        <c:auto val="1"/>
        <c:lblAlgn val="ctr"/>
        <c:lblOffset val="100"/>
        <c:noMultiLvlLbl val="0"/>
      </c:catAx>
      <c:valAx>
        <c:axId val="15134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656"/>
        <c:axId val="151480192"/>
      </c:barChart>
      <c:catAx>
        <c:axId val="151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auto val="1"/>
        <c:lblAlgn val="ctr"/>
        <c:lblOffset val="100"/>
        <c:noMultiLvlLbl val="0"/>
      </c:catAx>
      <c:valAx>
        <c:axId val="15148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9312"/>
        <c:axId val="152992000"/>
      </c:barChart>
      <c:catAx>
        <c:axId val="15282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000"/>
        <c:crosses val="autoZero"/>
        <c:auto val="1"/>
        <c:lblAlgn val="ctr"/>
        <c:lblOffset val="100"/>
        <c:noMultiLvlLbl val="0"/>
      </c:catAx>
      <c:valAx>
        <c:axId val="15299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127.09699999999999</c:v>
                </c:pt>
                <c:pt idx="1">
                  <c:v>354.99700000000001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8528"/>
        <c:axId val="153436160"/>
      </c:barChart>
      <c:catAx>
        <c:axId val="153318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160"/>
        <c:crosses val="autoZero"/>
        <c:auto val="1"/>
        <c:lblAlgn val="ctr"/>
        <c:lblOffset val="100"/>
        <c:noMultiLvlLbl val="0"/>
      </c:catAx>
      <c:valAx>
        <c:axId val="153436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3174</c:v>
                </c:pt>
                <c:pt idx="1">
                  <c:v>2874</c:v>
                </c:pt>
                <c:pt idx="2">
                  <c:v>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000"/>
        <c:axId val="153513984"/>
      </c:barChart>
      <c:catAx>
        <c:axId val="1535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3984"/>
        <c:crosses val="autoZero"/>
        <c:auto val="1"/>
        <c:lblAlgn val="ctr"/>
        <c:lblOffset val="100"/>
        <c:noMultiLvlLbl val="0"/>
      </c:catAx>
      <c:valAx>
        <c:axId val="15351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856"/>
        <c:axId val="153759744"/>
      </c:barChart>
      <c:catAx>
        <c:axId val="1537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9744"/>
        <c:crosses val="autoZero"/>
        <c:auto val="1"/>
        <c:lblAlgn val="ctr"/>
        <c:lblOffset val="100"/>
        <c:noMultiLvlLbl val="0"/>
      </c:catAx>
      <c:valAx>
        <c:axId val="1537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47.3</c:v>
                </c:pt>
                <c:pt idx="1">
                  <c:v>27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928"/>
        <c:axId val="153882624"/>
      </c:barChart>
      <c:catAx>
        <c:axId val="1538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82624"/>
        <c:crosses val="autoZero"/>
        <c:auto val="1"/>
        <c:lblAlgn val="ctr"/>
        <c:lblOffset val="100"/>
        <c:noMultiLvlLbl val="0"/>
      </c:catAx>
      <c:valAx>
        <c:axId val="1538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16.786829406755608</c:v>
                </c:pt>
                <c:pt idx="1">
                  <c:v>60.062446778313941</c:v>
                </c:pt>
                <c:pt idx="2">
                  <c:v>23.150723814930458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096"/>
        <c:axId val="154112384"/>
      </c:barChart>
      <c:catAx>
        <c:axId val="1540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384"/>
        <c:crosses val="autoZero"/>
        <c:auto val="1"/>
        <c:lblAlgn val="ctr"/>
        <c:lblOffset val="100"/>
        <c:noMultiLvlLbl val="0"/>
      </c:catAx>
      <c:valAx>
        <c:axId val="15411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112</c:v>
                </c:pt>
                <c:pt idx="1">
                  <c:v>128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80</c:v>
                </c:pt>
                <c:pt idx="1">
                  <c:v>214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8176"/>
        <c:axId val="199079040"/>
      </c:barChart>
      <c:catAx>
        <c:axId val="19849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9040"/>
        <c:crosses val="autoZero"/>
        <c:auto val="1"/>
        <c:lblAlgn val="ctr"/>
        <c:lblOffset val="100"/>
        <c:noMultiLvlLbl val="0"/>
      </c:catAx>
      <c:valAx>
        <c:axId val="1990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3920"/>
        <c:axId val="154616192"/>
      </c:barChart>
      <c:catAx>
        <c:axId val="15459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192"/>
        <c:crosses val="autoZero"/>
        <c:auto val="1"/>
        <c:lblAlgn val="ctr"/>
        <c:lblOffset val="100"/>
        <c:noMultiLvlLbl val="0"/>
      </c:catAx>
      <c:valAx>
        <c:axId val="15461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124.6</c:v>
                </c:pt>
                <c:pt idx="1">
                  <c:v>108.5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94.6</c:v>
                </c:pt>
                <c:pt idx="1">
                  <c:v>108.2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760"/>
        <c:axId val="154934272"/>
      </c:barChart>
      <c:catAx>
        <c:axId val="15483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272"/>
        <c:crosses val="autoZero"/>
        <c:auto val="1"/>
        <c:lblAlgn val="ctr"/>
        <c:lblOffset val="100"/>
        <c:noMultiLvlLbl val="0"/>
      </c:catAx>
      <c:valAx>
        <c:axId val="154934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476</c:v>
                </c:pt>
                <c:pt idx="1">
                  <c:v>408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960"/>
        <c:axId val="155159936"/>
      </c:barChart>
      <c:catAx>
        <c:axId val="1551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936"/>
        <c:crosses val="autoZero"/>
        <c:auto val="1"/>
        <c:lblAlgn val="ctr"/>
        <c:lblOffset val="100"/>
        <c:noMultiLvlLbl val="0"/>
      </c:catAx>
      <c:valAx>
        <c:axId val="15515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888"/>
        <c:axId val="155508736"/>
      </c:barChart>
      <c:catAx>
        <c:axId val="155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8736"/>
        <c:crosses val="autoZero"/>
        <c:auto val="1"/>
        <c:lblAlgn val="ctr"/>
        <c:lblOffset val="100"/>
        <c:noMultiLvlLbl val="0"/>
      </c:catAx>
      <c:valAx>
        <c:axId val="1555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41</c:v>
                </c:pt>
                <c:pt idx="1">
                  <c:v>73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99</c:v>
                </c:pt>
                <c:pt idx="1">
                  <c:v>92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2112"/>
        <c:axId val="156132480"/>
      </c:barChart>
      <c:catAx>
        <c:axId val="15572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480"/>
        <c:crosses val="autoZero"/>
        <c:auto val="1"/>
        <c:lblAlgn val="ctr"/>
        <c:lblOffset val="100"/>
        <c:noMultiLvlLbl val="0"/>
      </c:catAx>
      <c:valAx>
        <c:axId val="15613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2.1799602611410727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2.1175134828271358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2.3389156968492761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2.8725518024411012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2.4354243542435423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2.3445926766959979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2.6568265682656826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2.8668748225943799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3.1734317343173433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3.45728072665342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3.3380641498722676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3.6957138802157252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4.2123190462673854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4.2804428044280449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3.3550950894124325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1.8506954300312233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1.7258018734033493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1.1694578484246381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128"/>
        <c:axId val="157428736"/>
      </c:barChart>
      <c:catAx>
        <c:axId val="157328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2.1572523417541869</c:v>
                </c:pt>
                <c:pt idx="1">
                  <c:v>2.0834516037468069</c:v>
                </c:pt>
                <c:pt idx="2">
                  <c:v>2.5262560317910872</c:v>
                </c:pt>
                <c:pt idx="3">
                  <c:v>2.6795344876525689</c:v>
                </c:pt>
                <c:pt idx="4">
                  <c:v>2.4411013340902636</c:v>
                </c:pt>
                <c:pt idx="5">
                  <c:v>2.617087709338632</c:v>
                </c:pt>
                <c:pt idx="6">
                  <c:v>3.0258302583025829</c:v>
                </c:pt>
                <c:pt idx="7">
                  <c:v>3.2074936133976726</c:v>
                </c:pt>
                <c:pt idx="8">
                  <c:v>3.5651433437411297</c:v>
                </c:pt>
                <c:pt idx="9">
                  <c:v>3.5537893840476871</c:v>
                </c:pt>
                <c:pt idx="10">
                  <c:v>3.5878512631280159</c:v>
                </c:pt>
                <c:pt idx="11">
                  <c:v>3.6957138802157252</c:v>
                </c:pt>
                <c:pt idx="12">
                  <c:v>4.0193017314788531</c:v>
                </c:pt>
                <c:pt idx="13">
                  <c:v>4.2974737439682089</c:v>
                </c:pt>
                <c:pt idx="14">
                  <c:v>3.2018166335509508</c:v>
                </c:pt>
                <c:pt idx="15">
                  <c:v>1.6520011353959692</c:v>
                </c:pt>
                <c:pt idx="16">
                  <c:v>1.0502412716434857</c:v>
                </c:pt>
                <c:pt idx="17">
                  <c:v>0.56769798467215438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856"/>
        <c:axId val="157876608"/>
      </c:barChart>
      <c:catAx>
        <c:axId val="1578338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608"/>
        <c:crosses val="autoZero"/>
        <c:auto val="1"/>
        <c:lblAlgn val="ctr"/>
        <c:lblOffset val="100"/>
        <c:noMultiLvlLbl val="0"/>
      </c:catAx>
      <c:valAx>
        <c:axId val="1578766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0.22300931391840481</c:v>
                </c:pt>
                <c:pt idx="1">
                  <c:v>0.15864621893178213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3.5550308277581002</c:v>
                </c:pt>
                <c:pt idx="1">
                  <c:v>0.93865679534637747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14.259477895841533</c:v>
                </c:pt>
                <c:pt idx="1">
                  <c:v>6.2797461660497085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25.842844024662202</c:v>
                </c:pt>
                <c:pt idx="1">
                  <c:v>20.306716023268113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42.070051160960254</c:v>
                </c:pt>
                <c:pt idx="1">
                  <c:v>58.276044420941297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4.8668503213957752</c:v>
                </c:pt>
                <c:pt idx="1">
                  <c:v>5.1031200423056582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9.1827364554637274</c:v>
                </c:pt>
                <c:pt idx="1">
                  <c:v>8.9370703331570596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072"/>
        <c:axId val="158859264"/>
      </c:barChart>
      <c:catAx>
        <c:axId val="15875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264"/>
        <c:crosses val="autoZero"/>
        <c:auto val="1"/>
        <c:lblAlgn val="ctr"/>
        <c:lblOffset val="100"/>
        <c:noMultiLvlLbl val="0"/>
      </c:catAx>
      <c:valAx>
        <c:axId val="158859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38.921684376229834</c:v>
                </c:pt>
                <c:pt idx="1">
                  <c:v>32.69434161819143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25.606716515807427</c:v>
                </c:pt>
                <c:pt idx="1">
                  <c:v>31.121099947117926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35.20923520923521</c:v>
                </c:pt>
                <c:pt idx="1">
                  <c:v>35.933368588048651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0.26236389872753513</c:v>
                </c:pt>
                <c:pt idx="1">
                  <c:v>0.2511898466419884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160"/>
        <c:axId val="159549696"/>
      </c:barChart>
      <c:catAx>
        <c:axId val="15954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696"/>
        <c:crosses val="autoZero"/>
        <c:auto val="1"/>
        <c:lblAlgn val="ctr"/>
        <c:lblOffset val="100"/>
        <c:noMultiLvlLbl val="0"/>
      </c:catAx>
      <c:valAx>
        <c:axId val="159549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14</c:v>
                </c:pt>
                <c:pt idx="3">
                  <c:v>34</c:v>
                </c:pt>
                <c:pt idx="4">
                  <c:v>31</c:v>
                </c:pt>
                <c:pt idx="5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13</c:v>
                </c:pt>
                <c:pt idx="3">
                  <c:v>14</c:v>
                </c:pt>
                <c:pt idx="4">
                  <c:v>11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592"/>
        <c:axId val="159924608"/>
      </c:barChart>
      <c:catAx>
        <c:axId val="15971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608"/>
        <c:crosses val="autoZero"/>
        <c:auto val="1"/>
        <c:lblAlgn val="ctr"/>
        <c:lblOffset val="100"/>
        <c:noMultiLvlLbl val="0"/>
      </c:catAx>
      <c:valAx>
        <c:axId val="159924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36</c:v>
                </c:pt>
                <c:pt idx="1">
                  <c:v>26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18</c:v>
                </c:pt>
                <c:pt idx="1">
                  <c:v>51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312"/>
        <c:axId val="199534848"/>
      </c:barChart>
      <c:catAx>
        <c:axId val="19953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848"/>
        <c:crosses val="autoZero"/>
        <c:auto val="1"/>
        <c:lblAlgn val="ctr"/>
        <c:lblOffset val="100"/>
        <c:noMultiLvlLbl val="0"/>
      </c:catAx>
      <c:valAx>
        <c:axId val="1995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2.88</c:v>
                </c:pt>
                <c:pt idx="1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1536"/>
        <c:axId val="160323456"/>
      </c:barChart>
      <c:catAx>
        <c:axId val="1603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456"/>
        <c:crosses val="autoZero"/>
        <c:auto val="1"/>
        <c:lblAlgn val="ctr"/>
        <c:lblOffset val="100"/>
        <c:noMultiLvlLbl val="0"/>
      </c:catAx>
      <c:valAx>
        <c:axId val="16032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64.790735473384814</c:v>
                </c:pt>
                <c:pt idx="2">
                  <c:v>21.038543897216275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35.2092645266152</c:v>
                </c:pt>
                <c:pt idx="2">
                  <c:v>78.961456102783728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0944"/>
        <c:axId val="160613888"/>
      </c:barChart>
      <c:catAx>
        <c:axId val="16061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888"/>
        <c:crosses val="autoZero"/>
        <c:auto val="1"/>
        <c:lblAlgn val="ctr"/>
        <c:lblOffset val="100"/>
        <c:noMultiLvlLbl val="0"/>
      </c:catAx>
      <c:valAx>
        <c:axId val="160613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74</c:v>
                </c:pt>
                <c:pt idx="1">
                  <c:v>70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78</c:v>
                </c:pt>
                <c:pt idx="1">
                  <c:v>86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608"/>
        <c:axId val="160886144"/>
      </c:barChart>
      <c:catAx>
        <c:axId val="1608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6144"/>
        <c:crosses val="autoZero"/>
        <c:auto val="1"/>
        <c:lblAlgn val="ctr"/>
        <c:lblOffset val="100"/>
        <c:noMultiLvlLbl val="0"/>
      </c:catAx>
      <c:valAx>
        <c:axId val="16088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167</c:v>
                </c:pt>
                <c:pt idx="1">
                  <c:v>201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174</c:v>
                </c:pt>
                <c:pt idx="1">
                  <c:v>208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0064"/>
        <c:axId val="161140096"/>
      </c:barChart>
      <c:catAx>
        <c:axId val="1610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140096"/>
        <c:crosses val="autoZero"/>
        <c:auto val="1"/>
        <c:lblAlgn val="ctr"/>
        <c:lblOffset val="100"/>
        <c:noMultiLvlLbl val="0"/>
      </c:catAx>
      <c:valAx>
        <c:axId val="1611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26.083509513742069</c:v>
                </c:pt>
                <c:pt idx="1">
                  <c:v>24.543080939947782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31.104651162790699</c:v>
                </c:pt>
                <c:pt idx="1">
                  <c:v>26.594554270794479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15.591966173361522</c:v>
                </c:pt>
                <c:pt idx="1">
                  <c:v>18.76165609847072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13.292811839323468</c:v>
                </c:pt>
                <c:pt idx="1">
                  <c:v>18.314061917195076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7.2410147991543345</c:v>
                </c:pt>
                <c:pt idx="1">
                  <c:v>6.7885117493472595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6.6860465116279064</c:v>
                </c:pt>
                <c:pt idx="1">
                  <c:v>4.9981350242446849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168"/>
        <c:axId val="161880704"/>
      </c:barChart>
      <c:catAx>
        <c:axId val="161879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704"/>
        <c:crosses val="autoZero"/>
        <c:auto val="1"/>
        <c:lblAlgn val="ctr"/>
        <c:lblOffset val="100"/>
        <c:noMultiLvlLbl val="0"/>
      </c:catAx>
      <c:valAx>
        <c:axId val="161880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46.87</c:v>
                </c:pt>
                <c:pt idx="1">
                  <c:v>44.94</c:v>
                </c:pt>
                <c:pt idx="2">
                  <c:v>6.5</c:v>
                </c:pt>
                <c:pt idx="3">
                  <c:v>1.36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</c:v>
                </c:pt>
                <c:pt idx="1">
                  <c:v>38.659999999999997</c:v>
                </c:pt>
                <c:pt idx="2">
                  <c:v>6.68</c:v>
                </c:pt>
                <c:pt idx="3">
                  <c:v>1.39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9136"/>
        <c:axId val="162214656"/>
      </c:barChart>
      <c:catAx>
        <c:axId val="1621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656"/>
        <c:crosses val="autoZero"/>
        <c:auto val="1"/>
        <c:lblAlgn val="ctr"/>
        <c:lblOffset val="100"/>
        <c:noMultiLvlLbl val="0"/>
      </c:catAx>
      <c:valAx>
        <c:axId val="162214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53118</c:v>
                </c:pt>
                <c:pt idx="1">
                  <c:v>58962</c:v>
                </c:pt>
                <c:pt idx="2">
                  <c:v>66329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576"/>
        <c:axId val="162250752"/>
      </c:barChart>
      <c:catAx>
        <c:axId val="1622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0752"/>
        <c:crosses val="autoZero"/>
        <c:auto val="1"/>
        <c:lblAlgn val="ctr"/>
        <c:lblOffset val="100"/>
        <c:noMultiLvlLbl val="0"/>
      </c:catAx>
      <c:valAx>
        <c:axId val="16225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2059</c:v>
                </c:pt>
                <c:pt idx="1">
                  <c:v>2117</c:v>
                </c:pt>
                <c:pt idx="2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3082</c:v>
                </c:pt>
                <c:pt idx="1">
                  <c:v>3112</c:v>
                </c:pt>
                <c:pt idx="2">
                  <c:v>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46720"/>
        <c:axId val="162742272"/>
      </c:barChart>
      <c:catAx>
        <c:axId val="16244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2272"/>
        <c:crosses val="autoZero"/>
        <c:auto val="1"/>
        <c:lblAlgn val="ctr"/>
        <c:lblOffset val="100"/>
        <c:noMultiLvlLbl val="0"/>
      </c:catAx>
      <c:valAx>
        <c:axId val="16274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15.6</c:v>
                </c:pt>
                <c:pt idx="1">
                  <c:v>32.799999999999997</c:v>
                </c:pt>
                <c:pt idx="2">
                  <c:v>0.8</c:v>
                </c:pt>
                <c:pt idx="3">
                  <c:v>50.800000000000004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64.176570458404072</c:v>
                </c:pt>
                <c:pt idx="1">
                  <c:v>99.244712990936563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35.823429541595928</c:v>
                </c:pt>
                <c:pt idx="1">
                  <c:v>0.75528700906344415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856"/>
        <c:axId val="166111104"/>
      </c:barChart>
      <c:catAx>
        <c:axId val="16600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104"/>
        <c:crosses val="autoZero"/>
        <c:auto val="1"/>
        <c:lblAlgn val="ctr"/>
        <c:lblOffset val="100"/>
        <c:noMultiLvlLbl val="0"/>
      </c:catAx>
      <c:valAx>
        <c:axId val="1661111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1496</c:v>
                </c:pt>
                <c:pt idx="1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408"/>
        <c:axId val="200151424"/>
      </c:barChart>
      <c:catAx>
        <c:axId val="19996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424"/>
        <c:crosses val="autoZero"/>
        <c:auto val="1"/>
        <c:lblAlgn val="ctr"/>
        <c:lblOffset val="100"/>
        <c:noMultiLvlLbl val="0"/>
      </c:catAx>
      <c:valAx>
        <c:axId val="20015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7.6</c:v>
                </c:pt>
                <c:pt idx="1">
                  <c:v>3.3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936"/>
        <c:axId val="167585280"/>
      </c:barChart>
      <c:catAx>
        <c:axId val="1675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16.5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504"/>
        <c:axId val="168309504"/>
      </c:barChart>
      <c:catAx>
        <c:axId val="168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504"/>
        <c:crosses val="autoZero"/>
        <c:auto val="1"/>
        <c:lblAlgn val="ctr"/>
        <c:lblOffset val="100"/>
        <c:noMultiLvlLbl val="0"/>
      </c:catAx>
      <c:valAx>
        <c:axId val="168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25.64</c:v>
                </c:pt>
                <c:pt idx="1">
                  <c:v>23.26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608"/>
        <c:axId val="186480896"/>
      </c:barChart>
      <c:catAx>
        <c:axId val="1864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896"/>
        <c:crosses val="autoZero"/>
        <c:auto val="1"/>
        <c:lblAlgn val="ctr"/>
        <c:lblOffset val="100"/>
        <c:noMultiLvlLbl val="0"/>
      </c:catAx>
      <c:valAx>
        <c:axId val="18648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454</c:v>
                </c:pt>
                <c:pt idx="1">
                  <c:v>462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111</c:v>
                </c:pt>
                <c:pt idx="1">
                  <c:v>165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9712"/>
        <c:axId val="186743040"/>
      </c:barChart>
      <c:catAx>
        <c:axId val="18673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040"/>
        <c:crosses val="autoZero"/>
        <c:auto val="1"/>
        <c:lblAlgn val="ctr"/>
        <c:lblOffset val="100"/>
        <c:noMultiLvlLbl val="0"/>
      </c:catAx>
      <c:valAx>
        <c:axId val="186743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1321</c:v>
                </c:pt>
                <c:pt idx="1">
                  <c:v>1576</c:v>
                </c:pt>
                <c:pt idx="2">
                  <c:v>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649</c:v>
                </c:pt>
                <c:pt idx="1">
                  <c:v>639</c:v>
                </c:pt>
                <c:pt idx="2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4592"/>
        <c:axId val="189202432"/>
      </c:barChart>
      <c:catAx>
        <c:axId val="18689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2432"/>
        <c:crosses val="autoZero"/>
        <c:auto val="1"/>
        <c:lblAlgn val="ctr"/>
        <c:lblOffset val="100"/>
        <c:noMultiLvlLbl val="0"/>
      </c:catAx>
      <c:valAx>
        <c:axId val="189202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2.9</c:v>
                </c:pt>
                <c:pt idx="1">
                  <c:v>3.4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5.8</c:v>
                </c:pt>
                <c:pt idx="1">
                  <c:v>3.9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1808"/>
        <c:axId val="189366272"/>
      </c:barChart>
      <c:catAx>
        <c:axId val="18935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6272"/>
        <c:crosses val="autoZero"/>
        <c:auto val="1"/>
        <c:lblAlgn val="ctr"/>
        <c:lblOffset val="100"/>
        <c:noMultiLvlLbl val="0"/>
      </c:catAx>
      <c:valAx>
        <c:axId val="189366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22.3</c:v>
                </c:pt>
                <c:pt idx="1">
                  <c:v>23.3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33.299999999999997</c:v>
                </c:pt>
                <c:pt idx="1">
                  <c:v>34.200000000000003</c:v>
                </c:pt>
                <c:pt idx="2">
                  <c:v>35.200000000000003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168"/>
        <c:axId val="189547264"/>
      </c:barChart>
      <c:catAx>
        <c:axId val="1894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264"/>
        <c:crosses val="autoZero"/>
        <c:auto val="1"/>
        <c:lblAlgn val="ctr"/>
        <c:lblOffset val="100"/>
        <c:noMultiLvlLbl val="0"/>
      </c:catAx>
      <c:valAx>
        <c:axId val="18954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10918.11</c:v>
                </c:pt>
                <c:pt idx="1">
                  <c:v>13725.01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312"/>
        <c:axId val="189735680"/>
      </c:barChart>
      <c:catAx>
        <c:axId val="18970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680"/>
        <c:crosses val="autoZero"/>
        <c:auto val="1"/>
        <c:lblAlgn val="ctr"/>
        <c:lblOffset val="100"/>
        <c:noMultiLvlLbl val="0"/>
      </c:catAx>
      <c:valAx>
        <c:axId val="18973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99</c:v>
                </c:pt>
                <c:pt idx="1">
                  <c:v>120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88</c:v>
                </c:pt>
                <c:pt idx="1">
                  <c:v>101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784"/>
        <c:axId val="190043648"/>
      </c:barChart>
      <c:catAx>
        <c:axId val="1899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648"/>
        <c:crosses val="autoZero"/>
        <c:auto val="1"/>
        <c:lblAlgn val="ctr"/>
        <c:lblOffset val="100"/>
        <c:noMultiLvlLbl val="0"/>
      </c:catAx>
      <c:valAx>
        <c:axId val="1900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8820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8795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16667</v>
      </c>
      <c r="C4" s="35">
        <v>8175</v>
      </c>
      <c r="D4" s="63">
        <v>8492</v>
      </c>
      <c r="E4" s="211"/>
    </row>
    <row r="5" spans="1:5" ht="30" x14ac:dyDescent="0.25">
      <c r="A5" s="201" t="s">
        <v>716</v>
      </c>
      <c r="B5" s="72">
        <v>14918</v>
      </c>
      <c r="C5" s="61">
        <v>7328</v>
      </c>
      <c r="D5" s="111">
        <v>7590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1510</v>
      </c>
      <c r="C4" s="71">
        <v>2905</v>
      </c>
    </row>
    <row r="5" spans="1:6" x14ac:dyDescent="0.25">
      <c r="A5" s="286" t="s">
        <v>719</v>
      </c>
      <c r="B5" s="214">
        <v>1783</v>
      </c>
      <c r="C5" s="214">
        <v>2317</v>
      </c>
    </row>
    <row r="6" spans="1:6" x14ac:dyDescent="0.25">
      <c r="A6" s="286" t="s">
        <v>720</v>
      </c>
      <c r="B6" s="214">
        <v>1487</v>
      </c>
      <c r="C6" s="214">
        <v>1525</v>
      </c>
    </row>
    <row r="7" spans="1:6" x14ac:dyDescent="0.25">
      <c r="A7" s="286" t="s">
        <v>721</v>
      </c>
      <c r="B7" s="214">
        <v>2367</v>
      </c>
      <c r="C7" s="214">
        <v>2140</v>
      </c>
    </row>
    <row r="8" spans="1:6" x14ac:dyDescent="0.25">
      <c r="A8" s="286" t="s">
        <v>722</v>
      </c>
      <c r="B8" s="214">
        <v>23</v>
      </c>
      <c r="C8" s="214">
        <v>43</v>
      </c>
    </row>
    <row r="9" spans="1:6" x14ac:dyDescent="0.25">
      <c r="A9" s="286" t="s">
        <v>723</v>
      </c>
      <c r="B9" s="214">
        <v>751</v>
      </c>
      <c r="C9" s="214">
        <v>721</v>
      </c>
    </row>
    <row r="10" spans="1:6" ht="30" x14ac:dyDescent="0.25">
      <c r="A10" s="293" t="s">
        <v>724</v>
      </c>
      <c r="B10" s="214">
        <v>2087</v>
      </c>
      <c r="C10" s="214">
        <v>174</v>
      </c>
    </row>
    <row r="11" spans="1:6" x14ac:dyDescent="0.25">
      <c r="A11" s="286" t="s">
        <v>887</v>
      </c>
      <c r="B11" s="214">
        <v>449</v>
      </c>
      <c r="C11" s="214">
        <v>589</v>
      </c>
    </row>
    <row r="12" spans="1:6" x14ac:dyDescent="0.25">
      <c r="A12" s="294" t="s">
        <v>16</v>
      </c>
      <c r="B12" s="1">
        <f>SUM(B4:B11)</f>
        <v>10457</v>
      </c>
      <c r="C12" s="1">
        <f>SUM(C4:C11)</f>
        <v>10414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2211</v>
      </c>
      <c r="C19" s="71">
        <v>3180</v>
      </c>
    </row>
    <row r="20" spans="1:3" x14ac:dyDescent="0.25">
      <c r="A20" s="286" t="s">
        <v>719</v>
      </c>
      <c r="B20" s="214">
        <v>1005</v>
      </c>
      <c r="C20" s="214">
        <v>1111</v>
      </c>
    </row>
    <row r="21" spans="1:3" x14ac:dyDescent="0.25">
      <c r="A21" s="286" t="s">
        <v>720</v>
      </c>
      <c r="B21" s="214">
        <v>1158</v>
      </c>
      <c r="C21" s="214">
        <v>1187</v>
      </c>
    </row>
    <row r="22" spans="1:3" x14ac:dyDescent="0.25">
      <c r="A22" s="286" t="s">
        <v>721</v>
      </c>
      <c r="B22" s="214">
        <v>2081</v>
      </c>
      <c r="C22" s="214">
        <v>2113</v>
      </c>
    </row>
    <row r="23" spans="1:3" x14ac:dyDescent="0.25">
      <c r="A23" s="286" t="s">
        <v>722</v>
      </c>
      <c r="B23" s="214">
        <v>7</v>
      </c>
      <c r="C23" s="214">
        <v>21</v>
      </c>
    </row>
    <row r="24" spans="1:3" x14ac:dyDescent="0.25">
      <c r="A24" s="286" t="s">
        <v>723</v>
      </c>
      <c r="B24" s="214">
        <v>631</v>
      </c>
      <c r="C24" s="214">
        <v>513</v>
      </c>
    </row>
    <row r="25" spans="1:3" ht="30" x14ac:dyDescent="0.25">
      <c r="A25" s="293" t="s">
        <v>724</v>
      </c>
      <c r="B25" s="214">
        <v>1394</v>
      </c>
      <c r="C25" s="214">
        <v>221</v>
      </c>
    </row>
    <row r="26" spans="1:3" x14ac:dyDescent="0.25">
      <c r="A26" s="286" t="s">
        <v>887</v>
      </c>
      <c r="B26" s="214">
        <v>294</v>
      </c>
      <c r="C26" s="214">
        <v>405</v>
      </c>
    </row>
    <row r="27" spans="1:3" x14ac:dyDescent="0.25">
      <c r="A27" s="294" t="s">
        <v>16</v>
      </c>
      <c r="B27" s="1">
        <f>SUM(B19:B26)</f>
        <v>8781</v>
      </c>
      <c r="C27" s="1">
        <f>SUM(C19:C26)</f>
        <v>8751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73.849999999999994</v>
      </c>
      <c r="C4" s="1018">
        <v>70.709999999999994</v>
      </c>
      <c r="D4" s="1018">
        <v>77.290000000000006</v>
      </c>
      <c r="E4" s="1019">
        <v>50</v>
      </c>
      <c r="F4" s="1019">
        <v>160.1</v>
      </c>
      <c r="G4" s="1020">
        <v>44.5</v>
      </c>
      <c r="H4" s="1021">
        <v>43.6</v>
      </c>
      <c r="I4" s="1022">
        <v>45.4</v>
      </c>
      <c r="J4" s="1019">
        <v>0</v>
      </c>
    </row>
    <row r="5" spans="1:12" x14ac:dyDescent="0.25">
      <c r="A5" s="498">
        <v>2021</v>
      </c>
      <c r="B5" s="757">
        <v>73.099999999999994</v>
      </c>
      <c r="C5" s="758">
        <v>70.14</v>
      </c>
      <c r="D5" s="758">
        <v>76.42</v>
      </c>
      <c r="E5" s="1023">
        <v>50</v>
      </c>
      <c r="F5" s="1023">
        <v>161.30000000000001</v>
      </c>
      <c r="G5" s="1024">
        <v>44.6</v>
      </c>
      <c r="H5" s="1025">
        <v>43.7</v>
      </c>
      <c r="I5" s="1026">
        <v>45.4</v>
      </c>
      <c r="J5" s="1023">
        <v>16.5</v>
      </c>
    </row>
    <row r="6" spans="1:12" x14ac:dyDescent="0.25">
      <c r="A6" s="499">
        <v>2022</v>
      </c>
      <c r="B6" s="1011">
        <v>73.3</v>
      </c>
      <c r="C6" s="1012">
        <v>70.010000000000005</v>
      </c>
      <c r="D6" s="1012">
        <v>76.36</v>
      </c>
      <c r="E6" s="1013">
        <v>48</v>
      </c>
      <c r="F6" s="1013">
        <v>165.6</v>
      </c>
      <c r="G6" s="1014">
        <v>44.9</v>
      </c>
      <c r="H6" s="1015">
        <v>44.1</v>
      </c>
      <c r="I6" s="1016">
        <v>45.6</v>
      </c>
      <c r="J6" s="1013">
        <v>17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16.5</v>
      </c>
    </row>
    <row r="13" spans="1:12" x14ac:dyDescent="0.25">
      <c r="A13" s="633">
        <f t="shared" si="0"/>
        <v>2022</v>
      </c>
      <c r="B13" s="627">
        <f t="shared" si="1"/>
        <v>17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4687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5273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66329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1782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106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4264</v>
      </c>
      <c r="C5" s="70">
        <v>5141</v>
      </c>
      <c r="D5" s="55">
        <v>3082</v>
      </c>
      <c r="E5" s="110">
        <v>2059</v>
      </c>
      <c r="F5" s="55">
        <v>27.8</v>
      </c>
      <c r="G5" s="55">
        <v>33.299999999999997</v>
      </c>
      <c r="H5" s="110">
        <v>22.3</v>
      </c>
      <c r="I5" s="55"/>
      <c r="J5" s="70"/>
      <c r="K5" s="55"/>
      <c r="L5" s="55"/>
      <c r="M5" s="71">
        <v>93</v>
      </c>
      <c r="N5" s="71">
        <v>88</v>
      </c>
      <c r="O5" s="71">
        <v>99</v>
      </c>
    </row>
    <row r="6" spans="1:16" x14ac:dyDescent="0.25">
      <c r="A6" s="215">
        <v>2021</v>
      </c>
      <c r="B6" s="212">
        <v>4417</v>
      </c>
      <c r="C6" s="212">
        <v>5229</v>
      </c>
      <c r="D6" s="58">
        <v>3112</v>
      </c>
      <c r="E6" s="160">
        <v>2117</v>
      </c>
      <c r="F6" s="58">
        <v>28.8</v>
      </c>
      <c r="G6" s="58">
        <v>34.200000000000003</v>
      </c>
      <c r="H6" s="160">
        <v>23.3</v>
      </c>
      <c r="I6" s="58">
        <v>53118</v>
      </c>
      <c r="J6" s="212">
        <v>1988</v>
      </c>
      <c r="K6" s="58">
        <v>911</v>
      </c>
      <c r="L6" s="58">
        <v>1077</v>
      </c>
      <c r="M6" s="214">
        <v>110</v>
      </c>
      <c r="N6" s="214">
        <v>101</v>
      </c>
      <c r="O6" s="214">
        <v>120</v>
      </c>
    </row>
    <row r="7" spans="1:16" x14ac:dyDescent="0.25">
      <c r="A7" s="229">
        <v>2022</v>
      </c>
      <c r="B7" s="167">
        <v>4687</v>
      </c>
      <c r="C7" s="167">
        <v>5273</v>
      </c>
      <c r="D7" s="94">
        <v>3095</v>
      </c>
      <c r="E7" s="169">
        <v>2177</v>
      </c>
      <c r="F7" s="94">
        <v>29.9</v>
      </c>
      <c r="G7" s="58">
        <v>35.200000000000003</v>
      </c>
      <c r="H7" s="160">
        <v>24.7</v>
      </c>
      <c r="I7" s="94">
        <v>58962</v>
      </c>
      <c r="J7" s="167">
        <v>1852</v>
      </c>
      <c r="K7" s="94">
        <v>786</v>
      </c>
      <c r="L7" s="94">
        <v>1066</v>
      </c>
      <c r="M7" s="214">
        <v>106</v>
      </c>
      <c r="N7" s="214">
        <v>90</v>
      </c>
      <c r="O7" s="214">
        <v>122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66329</v>
      </c>
      <c r="J8" s="1072">
        <v>1782</v>
      </c>
      <c r="K8" s="1073">
        <v>785</v>
      </c>
      <c r="L8" s="1073">
        <v>997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53118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58962</v>
      </c>
      <c r="F14" s="514">
        <f>A5</f>
        <v>2020</v>
      </c>
      <c r="G14" s="310">
        <f>IF(ISBLANK(E5),"",E5)</f>
        <v>2059</v>
      </c>
      <c r="H14" s="310">
        <f>IF(ISBLANK(D5),"",D5)</f>
        <v>3082</v>
      </c>
      <c r="K14" s="514">
        <f>A6</f>
        <v>2021</v>
      </c>
      <c r="L14" s="310">
        <f>IF(ISBLANK(L6),"",L6)</f>
        <v>1077</v>
      </c>
      <c r="M14" s="310">
        <f>IF(ISBLANK(K6),"",K6)</f>
        <v>911</v>
      </c>
    </row>
    <row r="15" spans="1:16" x14ac:dyDescent="0.25">
      <c r="A15" s="481">
        <f>A8</f>
        <v>2023</v>
      </c>
      <c r="B15" s="311">
        <f t="shared" si="0"/>
        <v>66329</v>
      </c>
      <c r="F15" s="486">
        <f t="shared" ref="F15:F16" si="1">A6</f>
        <v>2021</v>
      </c>
      <c r="G15" s="479">
        <f t="shared" ref="G15:G16" si="2">IF(ISBLANK(E6),"",E6)</f>
        <v>2117</v>
      </c>
      <c r="H15" s="479">
        <f t="shared" ref="H15:H16" si="3">IF(ISBLANK(D6),"",D6)</f>
        <v>3112</v>
      </c>
      <c r="K15" s="486">
        <f>A7</f>
        <v>2022</v>
      </c>
      <c r="L15" s="479">
        <f t="shared" ref="L15:L16" si="4">IF(ISBLANK(L7),"",L7)</f>
        <v>1066</v>
      </c>
      <c r="M15" s="479">
        <f t="shared" ref="M15:M16" si="5">IF(ISBLANK(K7),"",K7)</f>
        <v>786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2177</v>
      </c>
      <c r="H16" s="311">
        <f t="shared" si="3"/>
        <v>3095</v>
      </c>
      <c r="K16" s="481">
        <f>A8</f>
        <v>2023</v>
      </c>
      <c r="L16" s="311">
        <f t="shared" si="4"/>
        <v>997</v>
      </c>
      <c r="M16" s="311">
        <f t="shared" si="5"/>
        <v>785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4264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4417</v>
      </c>
      <c r="C21" s="373"/>
      <c r="D21" s="197"/>
      <c r="F21" s="514">
        <f>A5</f>
        <v>2020</v>
      </c>
      <c r="G21" s="310">
        <f>IF(ISBLANK(E5),"",E5)</f>
        <v>2059</v>
      </c>
      <c r="H21" s="310">
        <f>IF(ISBLANK(D5),"",D5)</f>
        <v>3082</v>
      </c>
      <c r="K21" s="514">
        <f>A6</f>
        <v>2021</v>
      </c>
      <c r="L21" s="310">
        <f>IF(ISBLANK(L6),"",L6)</f>
        <v>1077</v>
      </c>
      <c r="M21" s="310">
        <f>IF(ISBLANK(K6),"",K6)</f>
        <v>911</v>
      </c>
    </row>
    <row r="22" spans="1:15" x14ac:dyDescent="0.25">
      <c r="A22" s="481">
        <f t="shared" si="6"/>
        <v>2022</v>
      </c>
      <c r="B22" s="311">
        <f t="shared" si="7"/>
        <v>4687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2117</v>
      </c>
      <c r="H22" s="479">
        <f t="shared" ref="H22:H23" si="10">IF(ISBLANK(D6),"",D6)</f>
        <v>3112</v>
      </c>
      <c r="K22" s="486">
        <f>A7</f>
        <v>2022</v>
      </c>
      <c r="L22" s="479">
        <f>IF(ISBLANK(L7),"",L7)</f>
        <v>1066</v>
      </c>
      <c r="M22" s="479">
        <f>IF(ISBLANK(K7),"",K7)</f>
        <v>786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2177</v>
      </c>
      <c r="H23" s="311">
        <f t="shared" si="10"/>
        <v>3095</v>
      </c>
      <c r="K23" s="481">
        <f>A8</f>
        <v>2023</v>
      </c>
      <c r="L23" s="311">
        <f>IF(ISBLANK(L8),"",L8)</f>
        <v>997</v>
      </c>
      <c r="M23" s="311">
        <f>IF(ISBLANK(K8),"",K8)</f>
        <v>785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4264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4417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4687</v>
      </c>
      <c r="C28" s="373"/>
      <c r="D28" s="197"/>
      <c r="F28" s="514">
        <f>A5</f>
        <v>2020</v>
      </c>
      <c r="G28" s="310">
        <f>IF(ISBLANK(H5),"",H5)</f>
        <v>22.3</v>
      </c>
      <c r="H28" s="310">
        <f>IF(ISBLANK(G5),"",G5)</f>
        <v>33.299999999999997</v>
      </c>
      <c r="K28" s="514">
        <f>A5</f>
        <v>2020</v>
      </c>
      <c r="L28" s="310">
        <f>IF(ISBLANK(O5),"",O5)</f>
        <v>99</v>
      </c>
      <c r="M28" s="310">
        <f>IF(ISBLANK(N5),"",N5)</f>
        <v>88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23.3</v>
      </c>
      <c r="H29" s="479">
        <f t="shared" ref="H29:H30" si="15">IF(ISBLANK(G6),"",G6)</f>
        <v>34.200000000000003</v>
      </c>
      <c r="K29" s="486">
        <f t="shared" ref="K29:K30" si="16">A6</f>
        <v>2021</v>
      </c>
      <c r="L29" s="479">
        <f t="shared" ref="L29:L30" si="17">IF(ISBLANK(O6),"",O6)</f>
        <v>120</v>
      </c>
      <c r="M29" s="479">
        <f t="shared" ref="M29:M30" si="18">IF(ISBLANK(N6),"",N6)</f>
        <v>101</v>
      </c>
    </row>
    <row r="30" spans="1:15" x14ac:dyDescent="0.25">
      <c r="F30" s="481">
        <f t="shared" si="13"/>
        <v>2022</v>
      </c>
      <c r="G30" s="311">
        <f t="shared" si="14"/>
        <v>24.7</v>
      </c>
      <c r="H30" s="311">
        <f t="shared" si="15"/>
        <v>35.200000000000003</v>
      </c>
      <c r="K30" s="481">
        <f t="shared" si="16"/>
        <v>2022</v>
      </c>
      <c r="L30" s="311">
        <f t="shared" si="17"/>
        <v>122</v>
      </c>
      <c r="M30" s="311">
        <f t="shared" si="18"/>
        <v>90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22.3</v>
      </c>
      <c r="H35" s="310">
        <f>IF(ISBLANK(G5),"",G5)</f>
        <v>33.299999999999997</v>
      </c>
      <c r="K35" s="514">
        <f>A5</f>
        <v>2020</v>
      </c>
      <c r="L35" s="310">
        <f>IF(ISBLANK(O5),"",O5)</f>
        <v>99</v>
      </c>
      <c r="M35" s="310">
        <f>IF(ISBLANK(N5),"",N5)</f>
        <v>88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23.3</v>
      </c>
      <c r="H36" s="479">
        <f t="shared" ref="H36:H37" si="21">IF(ISBLANK(G6),"",G6)</f>
        <v>34.200000000000003</v>
      </c>
      <c r="K36" s="486">
        <f t="shared" ref="K36:K37" si="22">A6</f>
        <v>2021</v>
      </c>
      <c r="L36" s="479">
        <f t="shared" ref="L36:L37" si="23">IF(ISBLANK(O6),"",O6)</f>
        <v>120</v>
      </c>
      <c r="M36" s="479">
        <f t="shared" ref="M36:M37" si="24">IF(ISBLANK(N6),"",N6)</f>
        <v>101</v>
      </c>
    </row>
    <row r="37" spans="6:15" x14ac:dyDescent="0.25">
      <c r="F37" s="481">
        <f t="shared" si="19"/>
        <v>2022</v>
      </c>
      <c r="G37" s="311">
        <f t="shared" si="20"/>
        <v>24.7</v>
      </c>
      <c r="H37" s="311">
        <f t="shared" si="21"/>
        <v>35.200000000000003</v>
      </c>
      <c r="K37" s="481">
        <f t="shared" si="22"/>
        <v>2022</v>
      </c>
      <c r="L37" s="311">
        <f t="shared" si="23"/>
        <v>122</v>
      </c>
      <c r="M37" s="311">
        <f t="shared" si="24"/>
        <v>90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18.399999999999999</v>
      </c>
      <c r="C6" s="35">
        <v>17.8</v>
      </c>
      <c r="D6" s="63">
        <v>18.899999999999999</v>
      </c>
      <c r="E6" s="35">
        <v>54.5</v>
      </c>
      <c r="F6" s="35">
        <v>50.9</v>
      </c>
      <c r="G6" s="35">
        <v>57.6</v>
      </c>
      <c r="H6" s="292">
        <v>27.1</v>
      </c>
      <c r="I6" s="35">
        <v>31.3</v>
      </c>
      <c r="J6" s="63">
        <v>23.5</v>
      </c>
      <c r="M6" s="127" t="s">
        <v>16</v>
      </c>
      <c r="N6" s="935">
        <f>IF(ISBLANK(B8),"",B8)</f>
        <v>17.3</v>
      </c>
      <c r="O6" s="935">
        <f>IF(ISBLANK(E8),"",E8)</f>
        <v>52.7</v>
      </c>
      <c r="P6" s="128">
        <f>IF(ISBLANK(H8),"",H8)</f>
        <v>29.9</v>
      </c>
    </row>
    <row r="7" spans="1:19" x14ac:dyDescent="0.25">
      <c r="A7" s="286">
        <v>2022</v>
      </c>
      <c r="B7" s="167">
        <v>17.7</v>
      </c>
      <c r="C7" s="94">
        <v>17.600000000000001</v>
      </c>
      <c r="D7" s="169">
        <v>17.7</v>
      </c>
      <c r="E7" s="94">
        <v>53.3</v>
      </c>
      <c r="F7" s="94">
        <v>48.5</v>
      </c>
      <c r="G7" s="94">
        <v>56.9</v>
      </c>
      <c r="H7" s="167">
        <v>29</v>
      </c>
      <c r="I7" s="94">
        <v>34</v>
      </c>
      <c r="J7" s="169">
        <v>25.3</v>
      </c>
    </row>
    <row r="8" spans="1:19" x14ac:dyDescent="0.25">
      <c r="A8" s="218">
        <v>2023</v>
      </c>
      <c r="B8" s="167">
        <v>17.3</v>
      </c>
      <c r="C8" s="94">
        <v>17.8</v>
      </c>
      <c r="D8" s="169">
        <v>17</v>
      </c>
      <c r="E8" s="94">
        <v>52.7</v>
      </c>
      <c r="F8" s="94">
        <v>48.2</v>
      </c>
      <c r="G8" s="94">
        <v>56.4</v>
      </c>
      <c r="H8" s="167">
        <v>29.9</v>
      </c>
      <c r="I8" s="94">
        <v>34</v>
      </c>
      <c r="J8" s="169">
        <v>26.7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</v>
      </c>
      <c r="O12" s="936">
        <f>IF(ISBLANK(G8),"",G8)</f>
        <v>56.4</v>
      </c>
      <c r="P12" s="938">
        <f>IF(ISBLANK(J8),"",J8)</f>
        <v>26.7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17.8</v>
      </c>
      <c r="O13" s="937">
        <f>IF(ISBLANK(F8),"",F8)</f>
        <v>48.2</v>
      </c>
      <c r="P13" s="939">
        <f>IF(ISBLANK(I8),"",I8)</f>
        <v>34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17.3</v>
      </c>
      <c r="O20" s="935">
        <f>IF(ISBLANK(E8),"",E8)</f>
        <v>52.7</v>
      </c>
      <c r="P20" s="940">
        <f>IF(ISBLANK(H8),"",H8)</f>
        <v>29.9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</v>
      </c>
      <c r="O24" s="936">
        <f>IF(ISBLANK(G8),"",G8)</f>
        <v>56.4</v>
      </c>
      <c r="P24" s="938">
        <f>IF(ISBLANK(J8),"",J8)</f>
        <v>26.7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17.8</v>
      </c>
      <c r="O25" s="937">
        <f>IF(ISBLANK(F8),"",F8)</f>
        <v>48.2</v>
      </c>
      <c r="P25" s="939">
        <f>IF(ISBLANK(I8),"",I8)</f>
        <v>34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788581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44768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803506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45615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1753627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99553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154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798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141464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17.600000000000001</v>
      </c>
      <c r="E20" s="600">
        <v>18.899999999999999</v>
      </c>
      <c r="F20" s="600">
        <v>15.6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31.8</v>
      </c>
      <c r="E21" s="751">
        <v>39.1</v>
      </c>
      <c r="F21" s="751">
        <v>32.799999999999997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6.2</v>
      </c>
      <c r="E22" s="752">
        <v>1.2</v>
      </c>
      <c r="F22" s="752">
        <v>0.8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32.799999999999997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50.800000000000004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15.6</v>
      </c>
      <c r="C30" s="204" t="s">
        <v>493</v>
      </c>
    </row>
    <row r="31" spans="1:11" x14ac:dyDescent="0.25">
      <c r="A31" s="698" t="s">
        <v>1430</v>
      </c>
      <c r="B31" s="734">
        <f>F21</f>
        <v>32.799999999999997</v>
      </c>
    </row>
    <row r="32" spans="1:11" x14ac:dyDescent="0.25">
      <c r="A32" s="698" t="s">
        <v>1431</v>
      </c>
      <c r="B32" s="734">
        <f>F22</f>
        <v>0.8</v>
      </c>
    </row>
    <row r="33" spans="1:2" x14ac:dyDescent="0.25">
      <c r="A33" s="699" t="s">
        <v>1432</v>
      </c>
      <c r="B33" s="732">
        <f>100-(B30+B31+B32)</f>
        <v>50.800000000000004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153</v>
      </c>
      <c r="C4" s="71">
        <v>7</v>
      </c>
      <c r="D4" s="71">
        <v>8</v>
      </c>
      <c r="G4" s="217">
        <f>A4</f>
        <v>2021</v>
      </c>
      <c r="H4" s="289">
        <f>IF(ISBLANK(C4),"",C4)</f>
        <v>7</v>
      </c>
      <c r="I4" s="289">
        <f>IF(ISBLANK(D4),"",D4)</f>
        <v>8</v>
      </c>
    </row>
    <row r="5" spans="1:9" x14ac:dyDescent="0.25">
      <c r="A5" s="286">
        <v>2022</v>
      </c>
      <c r="B5" s="214">
        <v>156</v>
      </c>
      <c r="C5" s="214">
        <v>5</v>
      </c>
      <c r="D5" s="214">
        <v>11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154</v>
      </c>
      <c r="C6" s="168">
        <v>7</v>
      </c>
      <c r="D6" s="168">
        <v>8</v>
      </c>
      <c r="G6" s="219">
        <f t="shared" si="0"/>
        <v>2023</v>
      </c>
      <c r="H6" s="291">
        <f t="shared" si="1"/>
        <v>7</v>
      </c>
      <c r="I6" s="291">
        <f t="shared" si="2"/>
        <v>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7</v>
      </c>
      <c r="I14" s="291">
        <f t="shared" si="5"/>
        <v>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717</v>
      </c>
      <c r="C23" s="71">
        <v>41</v>
      </c>
      <c r="D23" s="71">
        <v>99</v>
      </c>
      <c r="G23" s="217">
        <f>A23</f>
        <v>2021</v>
      </c>
      <c r="H23" s="289">
        <f>IF(ISBLANK(C23),"",C23)</f>
        <v>41</v>
      </c>
      <c r="I23" s="289">
        <f>IF(ISBLANK(D23),"",D23)</f>
        <v>99</v>
      </c>
    </row>
    <row r="24" spans="1:13" x14ac:dyDescent="0.25">
      <c r="A24" s="286">
        <v>2022</v>
      </c>
      <c r="B24" s="214">
        <v>737</v>
      </c>
      <c r="C24" s="214">
        <v>73</v>
      </c>
      <c r="D24" s="214">
        <v>92</v>
      </c>
      <c r="G24" s="286">
        <f t="shared" ref="G24:G25" si="6">A24</f>
        <v>2022</v>
      </c>
      <c r="H24" s="290">
        <f t="shared" ref="H24:H25" si="7">IF(ISBLANK(C24),"",C24)</f>
        <v>73</v>
      </c>
      <c r="I24" s="290">
        <f t="shared" ref="I24:I25" si="8">IF(ISBLANK(D24),"",D24)</f>
        <v>92</v>
      </c>
    </row>
    <row r="25" spans="1:13" x14ac:dyDescent="0.25">
      <c r="A25" s="218">
        <v>2023</v>
      </c>
      <c r="B25" s="168">
        <v>798</v>
      </c>
      <c r="C25" s="168">
        <v>68</v>
      </c>
      <c r="D25" s="168">
        <v>126</v>
      </c>
      <c r="G25" s="219">
        <f t="shared" si="6"/>
        <v>2023</v>
      </c>
      <c r="H25" s="291">
        <f t="shared" si="7"/>
        <v>68</v>
      </c>
      <c r="I25" s="291">
        <f t="shared" si="8"/>
        <v>126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41</v>
      </c>
      <c r="I31" s="289">
        <f>IF(ISBLANK(D23),"",D23)</f>
        <v>99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73</v>
      </c>
      <c r="I32" s="290">
        <f t="shared" si="10"/>
        <v>92</v>
      </c>
    </row>
    <row r="33" spans="7:9" x14ac:dyDescent="0.25">
      <c r="G33" s="219">
        <f t="shared" si="9"/>
        <v>2023</v>
      </c>
      <c r="H33" s="291">
        <f t="shared" ref="H33:I33" si="11">IF(ISBLANK(C25),"",C25)</f>
        <v>68</v>
      </c>
      <c r="I33" s="291">
        <f t="shared" si="11"/>
        <v>126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219864</v>
      </c>
      <c r="C4" s="1077">
        <v>11903</v>
      </c>
      <c r="D4" s="110">
        <v>397693</v>
      </c>
      <c r="E4" s="70">
        <v>21530</v>
      </c>
      <c r="F4" s="1076">
        <v>76971</v>
      </c>
      <c r="G4" s="70">
        <v>4167</v>
      </c>
      <c r="H4" s="1078">
        <v>1248833</v>
      </c>
      <c r="I4" s="1077">
        <v>67607</v>
      </c>
    </row>
    <row r="5" spans="1:9" x14ac:dyDescent="0.25">
      <c r="A5" s="587">
        <v>2021</v>
      </c>
      <c r="B5" s="1079">
        <v>246097</v>
      </c>
      <c r="C5" s="1080">
        <v>13541</v>
      </c>
      <c r="D5" s="160">
        <v>510001</v>
      </c>
      <c r="E5" s="212">
        <v>28062</v>
      </c>
      <c r="F5" s="1079">
        <v>15039</v>
      </c>
      <c r="G5" s="212">
        <v>828</v>
      </c>
      <c r="H5" s="1081">
        <v>1303878</v>
      </c>
      <c r="I5" s="1080">
        <v>71744</v>
      </c>
    </row>
    <row r="6" spans="1:9" x14ac:dyDescent="0.25">
      <c r="A6" s="588">
        <v>2022</v>
      </c>
      <c r="B6" s="1082">
        <v>272699</v>
      </c>
      <c r="C6" s="1083">
        <v>15481</v>
      </c>
      <c r="D6" s="169">
        <v>574790</v>
      </c>
      <c r="E6" s="167">
        <v>32631</v>
      </c>
      <c r="F6" s="1082">
        <v>14832</v>
      </c>
      <c r="G6" s="167">
        <v>842</v>
      </c>
      <c r="H6" s="1084">
        <v>1753627</v>
      </c>
      <c r="I6" s="1083">
        <v>99553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96278</v>
      </c>
      <c r="C4" s="1076">
        <v>609563</v>
      </c>
      <c r="D4" s="1077">
        <v>32999</v>
      </c>
      <c r="E4" s="1076">
        <v>597157</v>
      </c>
      <c r="F4" s="1077">
        <v>32328</v>
      </c>
    </row>
    <row r="5" spans="1:6" x14ac:dyDescent="0.25">
      <c r="A5" s="480">
        <v>2021</v>
      </c>
      <c r="B5" s="1081">
        <v>94570</v>
      </c>
      <c r="C5" s="1079">
        <v>726424</v>
      </c>
      <c r="D5" s="1080">
        <v>39971</v>
      </c>
      <c r="E5" s="1079">
        <v>596415</v>
      </c>
      <c r="F5" s="1080">
        <v>32817</v>
      </c>
    </row>
    <row r="6" spans="1:6" ht="15.75" thickBot="1" x14ac:dyDescent="0.3">
      <c r="A6" s="960">
        <v>2022</v>
      </c>
      <c r="B6" s="1085">
        <v>141464</v>
      </c>
      <c r="C6" s="1086">
        <v>788581</v>
      </c>
      <c r="D6" s="1087">
        <v>44768</v>
      </c>
      <c r="E6" s="1086">
        <v>803506</v>
      </c>
      <c r="F6" s="1087">
        <v>45615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Vladičin Han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366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17615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165.6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16667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14918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510</v>
      </c>
      <c r="C63" s="548">
        <f>IF(ISBLANK('DEM2'!C7),"-",'DEM2'!C7)</f>
        <v>508</v>
      </c>
      <c r="D63" s="548"/>
      <c r="E63" s="548">
        <f>IF(ISBLANK('DEM2'!D8),"-",'DEM2'!D8)</f>
        <v>533</v>
      </c>
      <c r="F63" s="548">
        <f>IF(ISBLANK('DEM2'!C8),"-",'DEM2'!C8)</f>
        <v>534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657</v>
      </c>
      <c r="C64" s="317">
        <f>IF(ISBLANK('DEM2'!F7),"-",'DEM2'!F7)</f>
        <v>694</v>
      </c>
      <c r="D64" s="789"/>
      <c r="E64" s="317">
        <f>IF(ISBLANK('DEM2'!G8),"-",'DEM2'!G8)</f>
        <v>636</v>
      </c>
      <c r="F64" s="317">
        <f>IF(ISBLANK('DEM2'!F8),"-",'DEM2'!F8)</f>
        <v>658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453</v>
      </c>
      <c r="C65" s="345">
        <f>IF(ISBLANK('DEM2'!I7),"-",'DEM2'!I7)</f>
        <v>418</v>
      </c>
      <c r="D65" s="393"/>
      <c r="E65" s="345">
        <f>IF(ISBLANK('DEM2'!J8),"-",'DEM2'!J8)</f>
        <v>410</v>
      </c>
      <c r="F65" s="345">
        <f>IF(ISBLANK('DEM2'!I8),"-",'DEM2'!I8)</f>
        <v>379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1510</v>
      </c>
      <c r="C66" s="348">
        <f>IF(ISBLANK('DEM2'!L7),"-",'DEM2'!L7)</f>
        <v>1515</v>
      </c>
      <c r="D66" s="394"/>
      <c r="E66" s="348">
        <f>IF(ISBLANK('DEM2'!M8),"-",'DEM2'!M8)</f>
        <v>1476</v>
      </c>
      <c r="F66" s="348">
        <f>IF(ISBLANK('DEM2'!L8),"-",'DEM2'!L8)</f>
        <v>1481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1469</v>
      </c>
      <c r="C67" s="345">
        <f>IF(ISBLANK('DEM2'!O7),"-",'DEM2'!O7)</f>
        <v>1568</v>
      </c>
      <c r="D67" s="393"/>
      <c r="E67" s="345">
        <f>IF(ISBLANK('DEM2'!P8),"-",'DEM2'!P8)</f>
        <v>1348</v>
      </c>
      <c r="F67" s="345">
        <f>IF(ISBLANK('DEM2'!O8),"-",'DEM2'!O8)</f>
        <v>1363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5695</v>
      </c>
      <c r="C68" s="317">
        <f>IF(ISBLANK('DEM2'!R7),"-",'DEM2'!R7)</f>
        <v>5986</v>
      </c>
      <c r="D68" s="395"/>
      <c r="E68" s="317">
        <f>IF(ISBLANK('DEM2'!S8),"-",'DEM2'!S8)</f>
        <v>5470</v>
      </c>
      <c r="F68" s="317">
        <f>IF(ISBLANK('DEM2'!R8),"-",'DEM2'!R8)</f>
        <v>5706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9076</v>
      </c>
      <c r="C69" s="463">
        <f>IF(ISBLANK('DEM2'!U7),"-",'DEM2'!U7)</f>
        <v>9098</v>
      </c>
      <c r="D69" s="799"/>
      <c r="E69" s="463">
        <f>IF(ISBLANK('DEM2'!V8),"-",'DEM2'!V8)</f>
        <v>8820</v>
      </c>
      <c r="F69" s="463">
        <f>IF(ISBLANK('DEM2'!U8),"-",'DEM2'!U8)</f>
        <v>8795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19.7</v>
      </c>
      <c r="G115" s="800">
        <f>IF(ISBLANK('DEM2'!E23),"-",'DEM2'!E23)</f>
        <v>13.2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12.8</v>
      </c>
      <c r="G116" s="407">
        <f>IF(ISBLANK('DEM2'!E24),"-",'DEM2'!E24)</f>
        <v>25.2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6.4</v>
      </c>
      <c r="G117" s="801">
        <f>IF(ISBLANK('DEM2'!E25),"-",'DEM2'!E25)</f>
        <v>12.7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4687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5273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66329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1782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106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52.4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160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20.8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1753627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99553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574790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342258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32631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272699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15481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14832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842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788581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44768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803506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45615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154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798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141464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3807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3966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1315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4539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3736</v>
      </c>
      <c r="C300" s="808">
        <f>IF(ISBLANK(POLJ3!C4),"-",POLJ3!C4)</f>
        <v>786</v>
      </c>
      <c r="D300" s="1160">
        <f>IF(ISBLANK(POLJ3!D4),"-",POLJ3!D4)</f>
        <v>2950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4922</v>
      </c>
      <c r="C301" s="789">
        <f>IF(ISBLANK(POLJ3!C5),"-",POLJ3!C5)</f>
        <v>3189</v>
      </c>
      <c r="D301" s="1161">
        <f>IF(ISBLANK(POLJ3!D5),"-",POLJ3!D5)</f>
        <v>1733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14</v>
      </c>
      <c r="C303" s="791">
        <f>IF(ISBLANK(POLJ3!C7),"-",POLJ3!C7)</f>
        <v>3</v>
      </c>
      <c r="D303" s="1163">
        <f>IF(ISBLANK(POLJ3!D7),"-",POLJ3!D7)</f>
        <v>11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3807</v>
      </c>
      <c r="C304" s="807">
        <f>IF(ISBLANK(POLJ3!C8),"-",POLJ3!C8)</f>
        <v>816</v>
      </c>
      <c r="D304" s="1164">
        <f>IF(ISBLANK(POLJ3!D8),"-",POLJ3!D8)</f>
        <v>2991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89.29</v>
      </c>
      <c r="C310" s="1165"/>
      <c r="D310" s="3"/>
      <c r="E310" s="5"/>
      <c r="F310" s="5"/>
      <c r="G310" s="815" t="s">
        <v>854</v>
      </c>
      <c r="H310" s="816">
        <f>IF(ISBLANK(POLJ2!H3),"-",POLJ2!H3)</f>
        <v>2604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2732.28</v>
      </c>
      <c r="C311" s="1154"/>
      <c r="D311" s="3"/>
      <c r="E311" s="5"/>
      <c r="F311" s="5"/>
      <c r="G311" s="810" t="s">
        <v>855</v>
      </c>
      <c r="H311" s="248">
        <f>IF(ISBLANK(POLJ2!H4),"-",POLJ2!H4)</f>
        <v>5452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961.26</v>
      </c>
      <c r="C312" s="1154"/>
      <c r="D312" s="3"/>
      <c r="E312" s="5"/>
      <c r="F312" s="5"/>
      <c r="G312" s="810" t="s">
        <v>856</v>
      </c>
      <c r="H312" s="248">
        <f>IF(ISBLANK(POLJ2!H5),"-",POLJ2!H5)</f>
        <v>918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4.5199999999999996</v>
      </c>
      <c r="C313" s="1154"/>
      <c r="D313" s="3"/>
      <c r="E313" s="5"/>
      <c r="F313" s="5"/>
      <c r="G313" s="812" t="s">
        <v>857</v>
      </c>
      <c r="H313" s="249">
        <f>IF(ISBLANK(POLJ2!H6),"-",POLJ2!H6)</f>
        <v>50873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0.5</v>
      </c>
      <c r="C314" s="1154"/>
      <c r="D314" s="3"/>
      <c r="E314" s="5"/>
      <c r="F314" s="5"/>
      <c r="G314" s="814" t="s">
        <v>847</v>
      </c>
      <c r="H314" s="817">
        <f>IF(ISBLANK(POLJ2!H7),"-",POLJ2!H7)</f>
        <v>59847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2948.02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6735.87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16.2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341</v>
      </c>
      <c r="I364" s="808">
        <f>IF(ISBLANK(OBRAZ2!I6),"-",OBRAZ2!I6)</f>
        <v>273</v>
      </c>
      <c r="J364" s="808">
        <f>IF(ISBLANK(OBRAZ2!J6),"-",OBRAZ2!J6)</f>
        <v>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177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46.5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155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2.5889967637540456</v>
      </c>
      <c r="I375" s="850">
        <f>IF(ISBLANK(OBRAZ2!C12),"-",OBRAZ2!C21)</f>
        <v>0</v>
      </c>
      <c r="J375" s="850">
        <f>IF(ISBLANK(OBRAZ2!D12),"-",OBRAZ2!D21)</f>
        <v>12.18274111675127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50.161812297734635</v>
      </c>
      <c r="I377" s="851">
        <f>IF(ISBLANK(OBRAZ2!C14),"-",OBRAZ2!C23)</f>
        <v>54.252199413489734</v>
      </c>
      <c r="J377" s="851">
        <f>IF(ISBLANK(OBRAZ2!D14),"-",OBRAZ2!D23)</f>
        <v>48.477157360406089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35.275080906148865</v>
      </c>
      <c r="I379" s="851">
        <f>IF(ISBLANK(OBRAZ2!C16),"-",OBRAZ2!C25)</f>
        <v>38.416422287390027</v>
      </c>
      <c r="J379" s="851">
        <f>IF(ISBLANK(OBRAZ2!D16),"-",OBRAZ2!D25)</f>
        <v>29.949238578680205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11.974110032362459</v>
      </c>
      <c r="I380" s="852">
        <f>IF(ISBLANK(OBRAZ2!C17),"-",OBRAZ2!C26)</f>
        <v>7.3313782991202352</v>
      </c>
      <c r="J380" s="852">
        <f>IF(ISBLANK(OBRAZ2!D17),"-",OBRAZ2!D26)</f>
        <v>9.3908629441624374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378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657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211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173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93.5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2.4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51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602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177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620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1.3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42.5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0.39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74.5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2838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16.100000000000001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710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4376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0.7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899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387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13.9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72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2.2000000000000002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71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110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3.9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66.599999999999994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354.99700000000001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15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92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5130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2680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24643.119999999999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67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14.65282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117</v>
      </c>
      <c r="D696" s="3"/>
      <c r="E696" s="5"/>
      <c r="F696" s="5"/>
      <c r="G696" s="837">
        <v>2012</v>
      </c>
      <c r="H696" s="835">
        <f>IF(ISBLANK(INDEKSI2!B5),"-",INDEKSI2!B5)</f>
        <v>21.64</v>
      </c>
      <c r="I696" s="835">
        <f>IF(ISBLANK(INDEKSI2!C5),"-",INDEKSI2!C5)</f>
        <v>134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37.44</v>
      </c>
      <c r="D697" s="3"/>
      <c r="E697" s="5"/>
      <c r="F697" s="5"/>
      <c r="G697" s="838">
        <v>2013</v>
      </c>
      <c r="H697" s="559">
        <f>IF(ISBLANK(INDEKSI2!B6),"-",INDEKSI2!B6)</f>
        <v>24.49</v>
      </c>
      <c r="I697" s="559">
        <f>IF(ISBLANK(INDEKSI2!C6),"-",INDEKSI2!C6)</f>
        <v>129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26.89</v>
      </c>
      <c r="I698" s="836">
        <f>IF(ISBLANK(INDEKSI2!C7),"-",INDEKSI2!C7)</f>
        <v>117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2819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1115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20.8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52.4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26.89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14.65282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37.44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23.95</v>
      </c>
      <c r="C4" s="721">
        <v>121</v>
      </c>
      <c r="D4" s="710"/>
      <c r="E4" s="711"/>
      <c r="F4" s="712"/>
    </row>
    <row r="5" spans="1:6" x14ac:dyDescent="0.25">
      <c r="A5" s="286">
        <v>2012</v>
      </c>
      <c r="B5" s="614">
        <v>21.64</v>
      </c>
      <c r="C5" s="722">
        <v>134</v>
      </c>
      <c r="D5" s="713"/>
      <c r="E5" s="641"/>
      <c r="F5" s="714"/>
    </row>
    <row r="6" spans="1:6" x14ac:dyDescent="0.25">
      <c r="A6" s="286">
        <v>2013</v>
      </c>
      <c r="B6" s="614">
        <v>24.49</v>
      </c>
      <c r="C6" s="722">
        <v>129</v>
      </c>
      <c r="D6" s="715">
        <v>14.65282</v>
      </c>
      <c r="E6" s="609">
        <v>117</v>
      </c>
      <c r="F6" s="716">
        <v>37.44</v>
      </c>
    </row>
    <row r="7" spans="1:6" x14ac:dyDescent="0.25">
      <c r="A7" s="219">
        <v>2014</v>
      </c>
      <c r="B7" s="615">
        <v>26.89</v>
      </c>
      <c r="C7" s="723">
        <v>117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3807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1315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3966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89.29</v>
      </c>
      <c r="G3" s="217" t="s">
        <v>765</v>
      </c>
      <c r="H3" s="71">
        <v>2604</v>
      </c>
    </row>
    <row r="4" spans="1:9" x14ac:dyDescent="0.25">
      <c r="A4" s="286" t="s">
        <v>760</v>
      </c>
      <c r="B4" s="214">
        <v>2732.28</v>
      </c>
      <c r="G4" s="286" t="s">
        <v>766</v>
      </c>
      <c r="H4" s="214">
        <v>5452</v>
      </c>
    </row>
    <row r="5" spans="1:9" x14ac:dyDescent="0.25">
      <c r="A5" s="286" t="s">
        <v>761</v>
      </c>
      <c r="B5" s="214">
        <v>961.26</v>
      </c>
      <c r="G5" s="286" t="s">
        <v>767</v>
      </c>
      <c r="H5" s="214">
        <v>918</v>
      </c>
    </row>
    <row r="6" spans="1:9" x14ac:dyDescent="0.25">
      <c r="A6" s="286" t="s">
        <v>762</v>
      </c>
      <c r="B6" s="214">
        <v>4.5199999999999996</v>
      </c>
      <c r="G6" s="286" t="s">
        <v>768</v>
      </c>
      <c r="H6" s="214">
        <v>50873</v>
      </c>
    </row>
    <row r="7" spans="1:9" x14ac:dyDescent="0.25">
      <c r="A7" s="286" t="s">
        <v>763</v>
      </c>
      <c r="B7" s="214">
        <v>0.5</v>
      </c>
      <c r="G7" s="1" t="s">
        <v>24</v>
      </c>
      <c r="H7" s="288">
        <v>59847</v>
      </c>
    </row>
    <row r="8" spans="1:9" x14ac:dyDescent="0.25">
      <c r="A8" s="287" t="s">
        <v>764</v>
      </c>
      <c r="B8" s="73">
        <v>2948.02</v>
      </c>
    </row>
    <row r="9" spans="1:9" x14ac:dyDescent="0.25">
      <c r="A9" s="1" t="s">
        <v>24</v>
      </c>
      <c r="B9" s="288">
        <v>6735.87</v>
      </c>
      <c r="I9" s="41" t="s">
        <v>876</v>
      </c>
    </row>
    <row r="10" spans="1:9" x14ac:dyDescent="0.25">
      <c r="G10" s="29" t="s">
        <v>775</v>
      </c>
      <c r="H10" s="58">
        <v>4539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3736</v>
      </c>
      <c r="C4" s="55">
        <v>786</v>
      </c>
      <c r="D4" s="110">
        <v>2950</v>
      </c>
    </row>
    <row r="5" spans="1:4" ht="30" customHeight="1" x14ac:dyDescent="0.25">
      <c r="A5" s="274" t="s">
        <v>884</v>
      </c>
      <c r="B5" s="212">
        <v>4922</v>
      </c>
      <c r="C5" s="58">
        <v>3189</v>
      </c>
      <c r="D5" s="160">
        <v>1733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14</v>
      </c>
      <c r="C7" s="58">
        <v>3</v>
      </c>
      <c r="D7" s="160">
        <v>11</v>
      </c>
    </row>
    <row r="8" spans="1:4" x14ac:dyDescent="0.25">
      <c r="A8" s="201" t="s">
        <v>774</v>
      </c>
      <c r="B8" s="72">
        <v>3807</v>
      </c>
      <c r="C8" s="61">
        <v>816</v>
      </c>
      <c r="D8" s="111">
        <v>2991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64.790735473384814</v>
      </c>
      <c r="C15" s="278">
        <f>D5/B5*100</f>
        <v>35.2092645266152</v>
      </c>
    </row>
    <row r="16" spans="1:4" ht="30" x14ac:dyDescent="0.25">
      <c r="A16" s="279" t="s">
        <v>821</v>
      </c>
      <c r="B16" s="283">
        <f>C4/B4*100</f>
        <v>21.038543897216275</v>
      </c>
      <c r="C16" s="280">
        <f>D4/B4*100</f>
        <v>78.961456102783728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64.790735473384814</v>
      </c>
      <c r="C22" s="278">
        <f t="shared" si="0"/>
        <v>35.2092645266152</v>
      </c>
    </row>
    <row r="23" spans="1:3" ht="30" x14ac:dyDescent="0.25">
      <c r="A23" s="279" t="s">
        <v>858</v>
      </c>
      <c r="B23" s="285">
        <f t="shared" si="0"/>
        <v>21.038543897216275</v>
      </c>
      <c r="C23" s="284">
        <f t="shared" si="0"/>
        <v>78.961456102783728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16.2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177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46.5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277</v>
      </c>
      <c r="C6" s="973">
        <v>211</v>
      </c>
      <c r="D6" s="945">
        <v>66</v>
      </c>
      <c r="E6" s="973">
        <v>309</v>
      </c>
      <c r="F6" s="973">
        <v>239</v>
      </c>
      <c r="G6" s="945">
        <v>70</v>
      </c>
      <c r="H6" s="599">
        <v>341</v>
      </c>
      <c r="I6" s="616">
        <v>273</v>
      </c>
      <c r="J6" s="945">
        <v>68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</v>
      </c>
      <c r="C12" s="600">
        <v>0</v>
      </c>
      <c r="D12" s="600">
        <v>48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155</v>
      </c>
      <c r="C14" s="751">
        <v>185</v>
      </c>
      <c r="D14" s="751">
        <v>191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109</v>
      </c>
      <c r="C16" s="1029">
        <v>131</v>
      </c>
      <c r="D16" s="751">
        <v>118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37</v>
      </c>
      <c r="C17" s="752">
        <v>25</v>
      </c>
      <c r="D17" s="752">
        <v>37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2.5889967637540456</v>
      </c>
      <c r="C21" s="289">
        <f>C12/SUM(C12:C17)*100</f>
        <v>0</v>
      </c>
      <c r="D21" s="289">
        <f>D12/SUM(D12:D17)*100</f>
        <v>12.18274111675127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50.161812297734635</v>
      </c>
      <c r="C23" s="290">
        <f>C14/SUM(C12:C17)*100</f>
        <v>54.252199413489734</v>
      </c>
      <c r="D23" s="290">
        <f>D14/SUM(D12:D17)*100</f>
        <v>48.477157360406089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35.275080906148865</v>
      </c>
      <c r="C25" s="290">
        <f>C16/SUM(C12:C17)*100</f>
        <v>38.416422287390027</v>
      </c>
      <c r="D25" s="290">
        <f>D16/SUM(D12:D17)*100</f>
        <v>29.949238578680205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11.974110032362459</v>
      </c>
      <c r="C26" s="291">
        <f>C17/SUM(C12:C17)*100</f>
        <v>7.3313782991202352</v>
      </c>
      <c r="D26" s="291">
        <f>D17/SUM(D12:D17)*100</f>
        <v>9.3908629441624374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17.399999999999999</v>
      </c>
      <c r="C7" s="600">
        <v>1.4</v>
      </c>
      <c r="D7" s="600">
        <v>0.3</v>
      </c>
    </row>
    <row r="8" spans="1:6" x14ac:dyDescent="0.25">
      <c r="A8" s="695" t="s">
        <v>944</v>
      </c>
      <c r="B8" s="751">
        <v>0</v>
      </c>
      <c r="C8" s="751">
        <v>37.200000000000003</v>
      </c>
      <c r="D8" s="751">
        <v>0</v>
      </c>
    </row>
    <row r="9" spans="1:6" x14ac:dyDescent="0.25">
      <c r="A9" s="696" t="s">
        <v>224</v>
      </c>
      <c r="B9" s="752">
        <v>82.7</v>
      </c>
      <c r="C9" s="752">
        <v>61.4</v>
      </c>
      <c r="D9" s="752">
        <v>99.7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17.399999999999999</v>
      </c>
      <c r="C13" s="697">
        <f t="shared" ref="C13:D13" si="1">IF(ISBLANK(C7),"",C7)</f>
        <v>1.4</v>
      </c>
      <c r="D13" s="697">
        <f t="shared" si="1"/>
        <v>0.3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37.200000000000003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82.7</v>
      </c>
      <c r="C15" s="699">
        <f t="shared" si="2"/>
        <v>61.4</v>
      </c>
      <c r="D15" s="699">
        <f t="shared" si="2"/>
        <v>99.7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17.399999999999999</v>
      </c>
      <c r="C18" s="697">
        <f t="shared" ref="C18:D18" si="4">IF(ISBLANK(C7),"",C7)</f>
        <v>1.4</v>
      </c>
      <c r="D18" s="697">
        <f t="shared" si="4"/>
        <v>0.3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37.200000000000003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82.7</v>
      </c>
      <c r="C20" s="699">
        <f t="shared" si="5"/>
        <v>61.4</v>
      </c>
      <c r="D20" s="699">
        <f t="shared" si="5"/>
        <v>99.7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124.6</v>
      </c>
      <c r="C5" s="611">
        <v>94.6</v>
      </c>
      <c r="D5" s="1030">
        <v>108.1</v>
      </c>
      <c r="F5" s="28"/>
      <c r="G5" s="693">
        <f>A5</f>
        <v>2020</v>
      </c>
      <c r="H5" s="669">
        <f>IF(ISBLANK(B5),"",B5)</f>
        <v>124.6</v>
      </c>
      <c r="I5" s="618">
        <f t="shared" ref="H5:I7" si="0">IF(ISBLANK(C5),"",C5)</f>
        <v>94.6</v>
      </c>
    </row>
    <row r="6" spans="1:10" x14ac:dyDescent="0.25">
      <c r="A6" s="749">
        <v>2021</v>
      </c>
      <c r="B6" s="601">
        <v>108.5</v>
      </c>
      <c r="C6" s="612">
        <v>108.2</v>
      </c>
      <c r="D6" s="946">
        <v>108.3</v>
      </c>
      <c r="F6" s="44"/>
      <c r="G6" s="693">
        <f t="shared" ref="G6:G7" si="1">A6</f>
        <v>2021</v>
      </c>
      <c r="H6" s="670">
        <f t="shared" si="0"/>
        <v>108.5</v>
      </c>
      <c r="I6" s="619">
        <f t="shared" si="0"/>
        <v>108.2</v>
      </c>
    </row>
    <row r="7" spans="1:10" x14ac:dyDescent="0.25">
      <c r="A7" s="750">
        <v>2022</v>
      </c>
      <c r="B7" s="601">
        <v>100</v>
      </c>
      <c r="C7" s="612">
        <v>108</v>
      </c>
      <c r="D7" s="946">
        <v>104</v>
      </c>
      <c r="F7" s="44"/>
      <c r="G7" s="693">
        <f t="shared" si="1"/>
        <v>2022</v>
      </c>
      <c r="H7" s="671">
        <f t="shared" si="0"/>
        <v>100</v>
      </c>
      <c r="I7" s="620">
        <f t="shared" si="0"/>
        <v>108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124.6</v>
      </c>
      <c r="I13" s="618">
        <f>IF(ISBLANK(C5),"",C5)</f>
        <v>94.6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108.5</v>
      </c>
      <c r="I14" s="619">
        <f t="shared" si="3"/>
        <v>108.2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100</v>
      </c>
      <c r="I15" s="620">
        <f t="shared" si="4"/>
        <v>108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Vladičin Han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366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17615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165.6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16667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14918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510</v>
      </c>
      <c r="C63" s="548">
        <f>IF(ISBLANK('DEM2'!C7),"-",'DEM2'!C7)</f>
        <v>508</v>
      </c>
      <c r="D63" s="548"/>
      <c r="E63" s="548">
        <f>IF(ISBLANK('DEM2'!D8),"-",'DEM2'!D8)</f>
        <v>533</v>
      </c>
      <c r="F63" s="548">
        <f>IF(ISBLANK('DEM2'!C8),"-",'DEM2'!C8)</f>
        <v>534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657</v>
      </c>
      <c r="C64" s="317">
        <f>IF(ISBLANK('DEM2'!F7),"-",'DEM2'!F7)</f>
        <v>694</v>
      </c>
      <c r="D64" s="789"/>
      <c r="E64" s="317">
        <f>IF(ISBLANK('DEM2'!G8),"-",'DEM2'!G8)</f>
        <v>636</v>
      </c>
      <c r="F64" s="317">
        <f>IF(ISBLANK('DEM2'!F8),"-",'DEM2'!F8)</f>
        <v>658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453</v>
      </c>
      <c r="C65" s="345">
        <f>IF(ISBLANK('DEM2'!I7),"-",'DEM2'!I7)</f>
        <v>418</v>
      </c>
      <c r="D65" s="393"/>
      <c r="E65" s="345">
        <f>IF(ISBLANK('DEM2'!J8),"-",'DEM2'!J8)</f>
        <v>410</v>
      </c>
      <c r="F65" s="345">
        <f>IF(ISBLANK('DEM2'!I8),"-",'DEM2'!I8)</f>
        <v>379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1510</v>
      </c>
      <c r="C66" s="317">
        <f>IF(ISBLANK('DEM2'!L7),"-",'DEM2'!L7)</f>
        <v>1515</v>
      </c>
      <c r="D66" s="395"/>
      <c r="E66" s="317">
        <f>IF(ISBLANK('DEM2'!M8),"-",'DEM2'!M8)</f>
        <v>1476</v>
      </c>
      <c r="F66" s="317">
        <f>IF(ISBLANK('DEM2'!L8),"-",'DEM2'!L8)</f>
        <v>1481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1469</v>
      </c>
      <c r="C67" s="317">
        <f>IF(ISBLANK('DEM2'!O7),"-",'DEM2'!O7)</f>
        <v>1568</v>
      </c>
      <c r="D67" s="395"/>
      <c r="E67" s="317">
        <f>IF(ISBLANK('DEM2'!P8),"-",'DEM2'!P8)</f>
        <v>1348</v>
      </c>
      <c r="F67" s="317">
        <f>IF(ISBLANK('DEM2'!O8),"-",'DEM2'!O8)</f>
        <v>1363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5695</v>
      </c>
      <c r="C68" s="414">
        <f>IF(ISBLANK('DEM2'!R7),"-",'DEM2'!R7)</f>
        <v>5986</v>
      </c>
      <c r="D68" s="420"/>
      <c r="E68" s="414">
        <f>IF(ISBLANK('DEM2'!S8),"-",'DEM2'!S8)</f>
        <v>5470</v>
      </c>
      <c r="F68" s="414">
        <f>IF(ISBLANK('DEM2'!R8),"-",'DEM2'!R8)</f>
        <v>5706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9076</v>
      </c>
      <c r="C69" s="463">
        <f>IF(ISBLANK('DEM2'!U7),"-",'DEM2'!U7)</f>
        <v>9098</v>
      </c>
      <c r="D69" s="799"/>
      <c r="E69" s="463">
        <f>IF(ISBLANK('DEM2'!V8),"-",'DEM2'!V8)</f>
        <v>8820</v>
      </c>
      <c r="F69" s="463">
        <f>IF(ISBLANK('DEM2'!U8),"-",'DEM2'!U8)</f>
        <v>8795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19.7</v>
      </c>
      <c r="G115" s="800">
        <f>IF(ISBLANK('DEM2'!E23),"-",'DEM2'!E23)</f>
        <v>13.2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12.8</v>
      </c>
      <c r="G116" s="407">
        <f>IF(ISBLANK('DEM2'!E24),"-",'DEM2'!E24)</f>
        <v>25.2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6.4</v>
      </c>
      <c r="G117" s="801">
        <f>IF(ISBLANK('DEM2'!E25),"-",'DEM2'!E25)</f>
        <v>12.7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4687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5273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66329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1782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106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52.4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160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20.8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1753627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99553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574790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342258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32631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272699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15481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14832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842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788581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44768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803506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45615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154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798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141464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3807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3966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1315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4539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3736</v>
      </c>
      <c r="C300" s="808">
        <f>IF(ISBLANK(POLJ3!C4),"-",POLJ3!C4)</f>
        <v>786</v>
      </c>
      <c r="D300" s="1160">
        <f>IF(ISBLANK(POLJ3!D4),"-",POLJ3!D4)</f>
        <v>2950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4922</v>
      </c>
      <c r="C301" s="789">
        <f>IF(ISBLANK(POLJ3!C5),"-",POLJ3!C5)</f>
        <v>3189</v>
      </c>
      <c r="D301" s="1161">
        <f>IF(ISBLANK(POLJ3!D5),"-",POLJ3!D5)</f>
        <v>1733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14</v>
      </c>
      <c r="C303" s="791">
        <f>IF(ISBLANK(POLJ3!C7),"-",POLJ3!C7)</f>
        <v>3</v>
      </c>
      <c r="D303" s="1163">
        <f>IF(ISBLANK(POLJ3!D7),"-",POLJ3!D7)</f>
        <v>11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3807</v>
      </c>
      <c r="C304" s="807">
        <f>IF(ISBLANK(POLJ3!C8),"-",POLJ3!C8)</f>
        <v>816</v>
      </c>
      <c r="D304" s="1164">
        <f>IF(ISBLANK(POLJ3!D8),"-",POLJ3!D8)</f>
        <v>2991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89.29</v>
      </c>
      <c r="C310" s="1165"/>
      <c r="D310" s="3"/>
      <c r="E310" s="5"/>
      <c r="F310" s="5"/>
      <c r="G310" s="815" t="s">
        <v>765</v>
      </c>
      <c r="H310" s="816">
        <f>IF(ISBLANK(POLJ2!H3),"-",POLJ2!H3)</f>
        <v>2604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2732.28</v>
      </c>
      <c r="C311" s="1154"/>
      <c r="D311" s="3"/>
      <c r="E311" s="5"/>
      <c r="F311" s="5"/>
      <c r="G311" s="810" t="s">
        <v>766</v>
      </c>
      <c r="H311" s="248">
        <f>IF(ISBLANK(POLJ2!H4),"-",POLJ2!H4)</f>
        <v>5452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961.26</v>
      </c>
      <c r="C312" s="1154"/>
      <c r="D312" s="3"/>
      <c r="E312" s="5"/>
      <c r="F312" s="5"/>
      <c r="G312" s="810" t="s">
        <v>767</v>
      </c>
      <c r="H312" s="248">
        <f>IF(ISBLANK(POLJ2!H5),"-",POLJ2!H5)</f>
        <v>918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4.5199999999999996</v>
      </c>
      <c r="C313" s="1154"/>
      <c r="D313" s="3"/>
      <c r="E313" s="5"/>
      <c r="F313" s="5"/>
      <c r="G313" s="812" t="s">
        <v>768</v>
      </c>
      <c r="H313" s="249">
        <f>IF(ISBLANK(POLJ2!H6),"-",POLJ2!H6)</f>
        <v>50873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0.5</v>
      </c>
      <c r="C314" s="1154"/>
      <c r="D314" s="3"/>
      <c r="E314" s="5"/>
      <c r="F314" s="5"/>
      <c r="G314" s="814" t="s">
        <v>16</v>
      </c>
      <c r="H314" s="817">
        <f>IF(ISBLANK(POLJ2!H7),"-",POLJ2!H7)</f>
        <v>59847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2948.02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6735.87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16.2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341</v>
      </c>
      <c r="I364" s="808">
        <f>IF(ISBLANK(OBRAZ2!I6),"-",OBRAZ2!I6)</f>
        <v>273</v>
      </c>
      <c r="J364" s="808">
        <f>IF(ISBLANK(OBRAZ2!J6),"-",OBRAZ2!J6)</f>
        <v>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177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46.5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155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2.5889967637540456</v>
      </c>
      <c r="I375" s="850">
        <f>IF(ISBLANK(OBRAZ2!C12),"-",OBRAZ2!C21)</f>
        <v>0</v>
      </c>
      <c r="J375" s="850">
        <f>IF(ISBLANK(OBRAZ2!D12),"-",OBRAZ2!D21)</f>
        <v>12.18274111675127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50.161812297734635</v>
      </c>
      <c r="I377" s="851">
        <f>IF(ISBLANK(OBRAZ2!C14),"-",OBRAZ2!C23)</f>
        <v>54.252199413489734</v>
      </c>
      <c r="J377" s="851">
        <f>IF(ISBLANK(OBRAZ2!D14),"-",OBRAZ2!D23)</f>
        <v>48.477157360406089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35.275080906148865</v>
      </c>
      <c r="I379" s="851">
        <f>IF(ISBLANK(OBRAZ2!C16),"-",OBRAZ2!C25)</f>
        <v>38.416422287390027</v>
      </c>
      <c r="J379" s="851">
        <f>IF(ISBLANK(OBRAZ2!D16),"-",OBRAZ2!D25)</f>
        <v>29.949238578680205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11.974110032362459</v>
      </c>
      <c r="I380" s="852">
        <f>IF(ISBLANK(OBRAZ2!C17),"-",OBRAZ2!C26)</f>
        <v>7.3313782991202352</v>
      </c>
      <c r="J380" s="852">
        <f>IF(ISBLANK(OBRAZ2!D17),"-",OBRAZ2!D26)</f>
        <v>9.3908629441624374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378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657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211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173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93.5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2.4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51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602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177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620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1.3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42.5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0.39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74.5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2838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16.100000000000001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710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4376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0.7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899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387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13.9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72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2.2000000000000002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71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110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3.9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66.599999999999994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354.99700000000001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15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92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5130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2680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24643.119999999999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67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14.65282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117</v>
      </c>
      <c r="D696" s="315"/>
      <c r="E696" s="314"/>
      <c r="F696" s="5"/>
      <c r="G696" s="837">
        <v>2012</v>
      </c>
      <c r="H696" s="835">
        <f>IF(ISBLANK(INDEKSI2!B5),"-",INDEKSI2!B5)</f>
        <v>21.64</v>
      </c>
      <c r="I696" s="835">
        <f>IF(ISBLANK(INDEKSI2!C5),"-",INDEKSI2!C5)</f>
        <v>134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37.44</v>
      </c>
      <c r="D697" s="315"/>
      <c r="E697" s="314"/>
      <c r="F697" s="5"/>
      <c r="G697" s="838">
        <v>2013</v>
      </c>
      <c r="H697" s="559">
        <f>IF(ISBLANK(INDEKSI2!B6),"-",INDEKSI2!B6)</f>
        <v>24.49</v>
      </c>
      <c r="I697" s="559">
        <f>IF(ISBLANK(INDEKSI2!C6),"-",INDEKSI2!C6)</f>
        <v>129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26.89</v>
      </c>
      <c r="I698" s="836">
        <f>IF(ISBLANK(INDEKSI2!C7),"-",INDEKSI2!C7)</f>
        <v>117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2819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1115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3</v>
      </c>
      <c r="E6" s="612">
        <v>7</v>
      </c>
      <c r="F6" s="1033">
        <v>45</v>
      </c>
      <c r="G6" s="612">
        <v>22</v>
      </c>
      <c r="H6" s="980">
        <v>23</v>
      </c>
      <c r="I6" s="1034">
        <v>12</v>
      </c>
      <c r="J6" s="612">
        <v>12.4</v>
      </c>
      <c r="K6" s="1035">
        <v>11.6</v>
      </c>
      <c r="L6" s="1033">
        <v>118</v>
      </c>
      <c r="M6" s="612">
        <v>57</v>
      </c>
      <c r="N6" s="1028">
        <v>61</v>
      </c>
      <c r="O6" s="1034">
        <v>33.4</v>
      </c>
      <c r="P6" s="612">
        <v>31.4</v>
      </c>
      <c r="Q6" s="1028">
        <v>35.6</v>
      </c>
      <c r="R6" s="1033">
        <v>146</v>
      </c>
      <c r="S6" s="612">
        <v>70</v>
      </c>
      <c r="T6" s="1035">
        <v>76</v>
      </c>
    </row>
    <row r="7" spans="1:20" x14ac:dyDescent="0.25">
      <c r="A7" s="286">
        <v>2021</v>
      </c>
      <c r="B7" s="602">
        <v>1</v>
      </c>
      <c r="C7" s="601">
        <v>11</v>
      </c>
      <c r="D7" s="612">
        <v>4</v>
      </c>
      <c r="E7" s="612">
        <v>7</v>
      </c>
      <c r="F7" s="1033">
        <v>36</v>
      </c>
      <c r="G7" s="612">
        <v>23</v>
      </c>
      <c r="H7" s="980">
        <v>13</v>
      </c>
      <c r="I7" s="1034">
        <v>9.5</v>
      </c>
      <c r="J7" s="612">
        <v>12.3</v>
      </c>
      <c r="K7" s="1035">
        <v>6.8</v>
      </c>
      <c r="L7" s="1033">
        <v>149</v>
      </c>
      <c r="M7" s="612">
        <v>71</v>
      </c>
      <c r="N7" s="1028">
        <v>78</v>
      </c>
      <c r="O7" s="1034">
        <v>41.7</v>
      </c>
      <c r="P7" s="612">
        <v>40.6</v>
      </c>
      <c r="Q7" s="1028">
        <v>42.7</v>
      </c>
      <c r="R7" s="1033">
        <v>156</v>
      </c>
      <c r="S7" s="612">
        <v>79</v>
      </c>
      <c r="T7" s="1035">
        <v>77</v>
      </c>
    </row>
    <row r="8" spans="1:20" x14ac:dyDescent="0.25">
      <c r="A8" s="219">
        <v>2022</v>
      </c>
      <c r="B8" s="617">
        <v>1</v>
      </c>
      <c r="C8" s="947">
        <v>11</v>
      </c>
      <c r="D8" s="981">
        <v>4</v>
      </c>
      <c r="E8" s="981">
        <v>7</v>
      </c>
      <c r="F8" s="1036">
        <v>62</v>
      </c>
      <c r="G8" s="981">
        <v>35</v>
      </c>
      <c r="H8" s="979">
        <v>27</v>
      </c>
      <c r="I8" s="754">
        <v>16.2</v>
      </c>
      <c r="J8" s="981">
        <v>17.8</v>
      </c>
      <c r="K8" s="1037">
        <v>14.5</v>
      </c>
      <c r="L8" s="1036">
        <v>177</v>
      </c>
      <c r="M8" s="981">
        <v>77</v>
      </c>
      <c r="N8" s="691">
        <v>100</v>
      </c>
      <c r="O8" s="754">
        <v>46.5</v>
      </c>
      <c r="P8" s="981">
        <v>42.2</v>
      </c>
      <c r="Q8" s="691">
        <v>50.4</v>
      </c>
      <c r="R8" s="1036">
        <v>155</v>
      </c>
      <c r="S8" s="981">
        <v>81</v>
      </c>
      <c r="T8" s="1037">
        <v>74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378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657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211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2.4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64.176570458404072</v>
      </c>
      <c r="C21" s="739">
        <f>B10/(B7+B10)*100</f>
        <v>35.823429541595928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99.244712990936563</v>
      </c>
      <c r="C22" s="739">
        <f>B11/(B8+B11)*100</f>
        <v>0.75528700906344415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64.176570458404072</v>
      </c>
      <c r="C26" s="739">
        <f>C21</f>
        <v>35.823429541595928</v>
      </c>
    </row>
    <row r="27" spans="1:10" ht="24.75" x14ac:dyDescent="0.25">
      <c r="A27" s="742" t="s">
        <v>1407</v>
      </c>
      <c r="B27" s="739">
        <f>B22</f>
        <v>99.244712990936563</v>
      </c>
      <c r="C27" s="739">
        <f>C22</f>
        <v>0.75528700906344415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2</v>
      </c>
      <c r="D5" s="914" t="s">
        <v>5</v>
      </c>
      <c r="E5" s="211"/>
      <c r="F5" s="125">
        <v>2021</v>
      </c>
      <c r="G5" s="70">
        <v>4</v>
      </c>
      <c r="H5" s="55">
        <v>2</v>
      </c>
      <c r="I5" s="110">
        <v>2</v>
      </c>
      <c r="J5" s="70">
        <v>18</v>
      </c>
      <c r="K5" s="55">
        <v>0</v>
      </c>
      <c r="L5" s="110">
        <v>18</v>
      </c>
      <c r="M5" s="70">
        <v>392</v>
      </c>
      <c r="N5" s="55">
        <v>671</v>
      </c>
      <c r="O5" s="70">
        <v>232</v>
      </c>
      <c r="P5" s="110">
        <v>4</v>
      </c>
    </row>
    <row r="6" spans="1:16" x14ac:dyDescent="0.25">
      <c r="A6" s="923" t="s">
        <v>259</v>
      </c>
      <c r="B6" s="1096">
        <v>0</v>
      </c>
      <c r="C6" s="1097">
        <v>18</v>
      </c>
      <c r="D6" s="915" t="s">
        <v>5</v>
      </c>
      <c r="E6" s="254"/>
      <c r="F6" s="125">
        <v>2022</v>
      </c>
      <c r="G6" s="212">
        <v>4</v>
      </c>
      <c r="H6" s="58">
        <v>2</v>
      </c>
      <c r="I6" s="160">
        <v>2</v>
      </c>
      <c r="J6" s="212">
        <v>18</v>
      </c>
      <c r="K6" s="58">
        <v>0</v>
      </c>
      <c r="L6" s="160">
        <v>18</v>
      </c>
      <c r="M6" s="212">
        <v>378</v>
      </c>
      <c r="N6" s="58">
        <v>657</v>
      </c>
      <c r="O6" s="212">
        <v>211</v>
      </c>
      <c r="P6" s="160">
        <v>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2</v>
      </c>
      <c r="I7" s="169">
        <v>1</v>
      </c>
      <c r="J7" s="167"/>
      <c r="K7" s="94"/>
      <c r="L7" s="169"/>
      <c r="M7" s="167">
        <v>383</v>
      </c>
      <c r="N7" s="94">
        <v>619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91.6</v>
      </c>
      <c r="C5" s="611">
        <v>92.4</v>
      </c>
      <c r="D5" s="945">
        <v>90.8</v>
      </c>
      <c r="E5" s="610"/>
      <c r="F5" s="611"/>
      <c r="G5" s="945"/>
      <c r="H5" s="610"/>
      <c r="I5" s="611"/>
      <c r="J5" s="945"/>
      <c r="K5" s="610">
        <v>214</v>
      </c>
      <c r="L5" s="611">
        <v>105</v>
      </c>
      <c r="M5" s="945">
        <v>109</v>
      </c>
      <c r="N5" s="610">
        <v>97.3</v>
      </c>
      <c r="O5" s="611">
        <v>92.9</v>
      </c>
      <c r="P5" s="945">
        <v>101.9</v>
      </c>
      <c r="Q5" s="610">
        <v>0.6</v>
      </c>
      <c r="R5" s="611">
        <v>1.2</v>
      </c>
      <c r="S5" s="945">
        <v>0</v>
      </c>
    </row>
    <row r="6" spans="1:19" x14ac:dyDescent="0.25">
      <c r="A6" s="286">
        <v>2021</v>
      </c>
      <c r="B6" s="457">
        <v>94.2</v>
      </c>
      <c r="C6" s="458">
        <v>93.8</v>
      </c>
      <c r="D6" s="976">
        <v>94.7</v>
      </c>
      <c r="E6" s="457">
        <v>2</v>
      </c>
      <c r="F6" s="458">
        <v>2</v>
      </c>
      <c r="G6" s="976">
        <v>0</v>
      </c>
      <c r="H6" s="457">
        <v>50</v>
      </c>
      <c r="I6" s="458">
        <v>26</v>
      </c>
      <c r="J6" s="976">
        <v>24</v>
      </c>
      <c r="K6" s="457">
        <v>184</v>
      </c>
      <c r="L6" s="458">
        <v>93</v>
      </c>
      <c r="M6" s="976">
        <v>91</v>
      </c>
      <c r="N6" s="457">
        <v>93.4</v>
      </c>
      <c r="O6" s="458">
        <v>93.9</v>
      </c>
      <c r="P6" s="976">
        <v>92.9</v>
      </c>
      <c r="Q6" s="457">
        <v>0.4</v>
      </c>
      <c r="R6" s="458">
        <v>0.8</v>
      </c>
      <c r="S6" s="976">
        <v>0</v>
      </c>
    </row>
    <row r="7" spans="1:19" x14ac:dyDescent="0.25">
      <c r="A7" s="286">
        <v>2022</v>
      </c>
      <c r="B7" s="601">
        <v>93.3</v>
      </c>
      <c r="C7" s="612">
        <v>94.8</v>
      </c>
      <c r="D7" s="980">
        <v>91.7</v>
      </c>
      <c r="E7" s="601">
        <v>3</v>
      </c>
      <c r="F7" s="612">
        <v>0</v>
      </c>
      <c r="G7" s="980">
        <v>3</v>
      </c>
      <c r="H7" s="601">
        <v>55</v>
      </c>
      <c r="I7" s="612">
        <v>23</v>
      </c>
      <c r="J7" s="980">
        <v>32</v>
      </c>
      <c r="K7" s="601">
        <v>173</v>
      </c>
      <c r="L7" s="612">
        <v>80</v>
      </c>
      <c r="M7" s="980">
        <v>93</v>
      </c>
      <c r="N7" s="601">
        <v>93.5</v>
      </c>
      <c r="O7" s="612">
        <v>86</v>
      </c>
      <c r="P7" s="980">
        <v>101.1</v>
      </c>
      <c r="Q7" s="601">
        <v>2.4</v>
      </c>
      <c r="R7" s="612">
        <v>1.1000000000000001</v>
      </c>
      <c r="S7" s="980">
        <v>3.8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51</v>
      </c>
      <c r="I8" s="981">
        <v>24</v>
      </c>
      <c r="J8" s="979">
        <v>27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574790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32631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128</v>
      </c>
      <c r="C5" s="616">
        <v>88</v>
      </c>
      <c r="D5" s="616">
        <v>40</v>
      </c>
      <c r="E5" s="599">
        <v>355</v>
      </c>
      <c r="F5" s="616">
        <v>219</v>
      </c>
      <c r="G5" s="945">
        <v>136</v>
      </c>
      <c r="H5" s="616">
        <v>212</v>
      </c>
      <c r="I5" s="616">
        <v>73</v>
      </c>
      <c r="J5" s="616">
        <v>139</v>
      </c>
      <c r="K5" s="217">
        <f>SUM(B5,E5,H5)</f>
        <v>695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83</v>
      </c>
      <c r="C6" s="612">
        <v>58</v>
      </c>
      <c r="D6" s="946">
        <v>25</v>
      </c>
      <c r="E6" s="601">
        <v>357</v>
      </c>
      <c r="F6" s="612">
        <v>216</v>
      </c>
      <c r="G6" s="946">
        <v>141</v>
      </c>
      <c r="H6" s="601">
        <v>193</v>
      </c>
      <c r="I6" s="612">
        <v>71</v>
      </c>
      <c r="J6" s="612">
        <v>122</v>
      </c>
      <c r="K6" s="218">
        <f>SUM(B6,E6,H6)</f>
        <v>633</v>
      </c>
      <c r="M6" s="105" t="s">
        <v>284</v>
      </c>
      <c r="N6" s="171">
        <f>IF(ISBLANK(J7),"",J7)</f>
        <v>112</v>
      </c>
      <c r="O6" s="80">
        <f>IF(ISBLANK(I7),"",I7)</f>
        <v>80</v>
      </c>
      <c r="P6" s="211"/>
    </row>
    <row r="7" spans="1:17" ht="24.75" x14ac:dyDescent="0.25">
      <c r="A7" s="218">
        <v>2023</v>
      </c>
      <c r="B7" s="601">
        <v>68</v>
      </c>
      <c r="C7" s="612">
        <v>51</v>
      </c>
      <c r="D7" s="946">
        <v>17</v>
      </c>
      <c r="E7" s="601">
        <v>342</v>
      </c>
      <c r="F7" s="612">
        <v>214</v>
      </c>
      <c r="G7" s="946">
        <v>128</v>
      </c>
      <c r="H7" s="601">
        <v>192</v>
      </c>
      <c r="I7" s="612">
        <v>80</v>
      </c>
      <c r="J7" s="612">
        <v>112</v>
      </c>
      <c r="K7" s="218">
        <f>SUM(B7,E7,H7)</f>
        <v>602</v>
      </c>
      <c r="M7" s="106" t="s">
        <v>285</v>
      </c>
      <c r="N7" s="220">
        <f>IF(ISBLANK(G7),"",G7)</f>
        <v>128</v>
      </c>
      <c r="O7" s="107">
        <f>IF(ISBLANK(F7),"",F7)</f>
        <v>214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17</v>
      </c>
      <c r="O8" s="83">
        <f>IF(ISBLANK(C7),"",C7)</f>
        <v>51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112</v>
      </c>
      <c r="O13" s="80">
        <f>IF(ISBLANK(I7),"",I7)</f>
        <v>80</v>
      </c>
      <c r="P13" s="211"/>
    </row>
    <row r="14" spans="1:17" ht="27.75" customHeight="1" x14ac:dyDescent="0.25">
      <c r="M14" s="106" t="s">
        <v>515</v>
      </c>
      <c r="N14" s="220">
        <f>IF(ISBLANK(G7),"",G7)</f>
        <v>128</v>
      </c>
      <c r="O14" s="107">
        <f>IF(ISBLANK(F7),"",F7)</f>
        <v>214</v>
      </c>
      <c r="P14" s="211"/>
    </row>
    <row r="15" spans="1:17" ht="26.25" customHeight="1" x14ac:dyDescent="0.25">
      <c r="M15" s="108" t="s">
        <v>516</v>
      </c>
      <c r="N15" s="170">
        <f>IF(ISBLANK(D7),"",D7)</f>
        <v>17</v>
      </c>
      <c r="O15" s="83">
        <f>IF(ISBLANK(C7),"",C7)</f>
        <v>51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</v>
      </c>
      <c r="C21" s="616">
        <v>10</v>
      </c>
      <c r="D21" s="616">
        <v>5</v>
      </c>
      <c r="E21" s="599">
        <v>66</v>
      </c>
      <c r="F21" s="616">
        <v>40</v>
      </c>
      <c r="G21" s="945">
        <v>26</v>
      </c>
      <c r="H21" s="616">
        <v>43</v>
      </c>
      <c r="I21" s="616">
        <v>11</v>
      </c>
      <c r="J21" s="616">
        <v>32</v>
      </c>
      <c r="K21" s="217">
        <f>SUM(B21,E21,H21)</f>
        <v>124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25</v>
      </c>
      <c r="C22" s="1028">
        <v>16</v>
      </c>
      <c r="D22" s="980">
        <v>9</v>
      </c>
      <c r="E22" s="1034">
        <v>87</v>
      </c>
      <c r="F22" s="1028">
        <v>58</v>
      </c>
      <c r="G22" s="980">
        <v>29</v>
      </c>
      <c r="H22" s="1034">
        <v>47</v>
      </c>
      <c r="I22" s="1028">
        <v>16</v>
      </c>
      <c r="J22" s="1028">
        <v>31</v>
      </c>
      <c r="K22" s="218">
        <f>SUM(B22,E22,H22)</f>
        <v>159</v>
      </c>
      <c r="M22" s="105" t="s">
        <v>284</v>
      </c>
      <c r="N22" s="171">
        <f>IF(ISBLANK(J23),"",J23)</f>
        <v>36</v>
      </c>
      <c r="O22" s="80">
        <f>IF(ISBLANK(I23),"",I23)</f>
        <v>18</v>
      </c>
      <c r="P22" s="211"/>
    </row>
    <row r="23" spans="1:17" ht="24.75" x14ac:dyDescent="0.25">
      <c r="A23" s="218">
        <v>2022</v>
      </c>
      <c r="B23" s="1034">
        <v>46</v>
      </c>
      <c r="C23" s="1028">
        <v>32</v>
      </c>
      <c r="D23" s="980">
        <v>14</v>
      </c>
      <c r="E23" s="1034">
        <v>77</v>
      </c>
      <c r="F23" s="1028">
        <v>51</v>
      </c>
      <c r="G23" s="980">
        <v>26</v>
      </c>
      <c r="H23" s="1034">
        <v>54</v>
      </c>
      <c r="I23" s="1028">
        <v>18</v>
      </c>
      <c r="J23" s="1028">
        <v>36</v>
      </c>
      <c r="K23" s="218">
        <f>SUM(B23,E23,H23)</f>
        <v>177</v>
      </c>
      <c r="M23" s="106" t="s">
        <v>285</v>
      </c>
      <c r="N23" s="220">
        <f>IF(ISBLANK(G23),"",G23)</f>
        <v>26</v>
      </c>
      <c r="O23" s="107">
        <f>IF(ISBLANK(F23),"",F23)</f>
        <v>51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14</v>
      </c>
      <c r="O24" s="109">
        <f>IF(ISBLANK(C23),"",C23)</f>
        <v>32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36</v>
      </c>
      <c r="O29" s="80">
        <f>IF(ISBLANK(I23),"",I23)</f>
        <v>18</v>
      </c>
      <c r="P29" s="211"/>
    </row>
    <row r="30" spans="1:17" ht="27.75" customHeight="1" x14ac:dyDescent="0.25">
      <c r="M30" s="106" t="s">
        <v>515</v>
      </c>
      <c r="N30" s="220">
        <f>IF(ISBLANK(G23),"",G23)</f>
        <v>26</v>
      </c>
      <c r="O30" s="107">
        <f>IF(ISBLANK(F23),"",F23)</f>
        <v>51</v>
      </c>
      <c r="P30" s="211"/>
    </row>
    <row r="31" spans="1:17" ht="27.75" customHeight="1" x14ac:dyDescent="0.25">
      <c r="M31" s="108" t="s">
        <v>516</v>
      </c>
      <c r="N31" s="221">
        <f>IF(ISBLANK(D23),"",D23)</f>
        <v>14</v>
      </c>
      <c r="O31" s="109">
        <f>IF(ISBLANK(C23),"",C23)</f>
        <v>32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342258</v>
      </c>
      <c r="D5" s="253"/>
    </row>
    <row r="6" spans="1:4" ht="30" x14ac:dyDescent="0.25">
      <c r="A6" s="686" t="s">
        <v>474</v>
      </c>
      <c r="B6" s="617">
        <v>232532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0.6</v>
      </c>
      <c r="J5" s="611">
        <v>0.3</v>
      </c>
      <c r="K5" s="945">
        <v>1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0.1</v>
      </c>
      <c r="J6" s="458">
        <v>0</v>
      </c>
      <c r="K6" s="976">
        <v>0.3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0.9</v>
      </c>
      <c r="J7" s="612">
        <v>1.3</v>
      </c>
      <c r="K7" s="980">
        <v>0.3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</v>
      </c>
      <c r="C5" s="207">
        <v>29</v>
      </c>
      <c r="G5" s="113"/>
      <c r="H5" s="174" t="s">
        <v>586</v>
      </c>
      <c r="I5" s="207">
        <v>17</v>
      </c>
      <c r="J5" s="207">
        <v>12</v>
      </c>
    </row>
    <row r="6" spans="1:13" ht="15" customHeight="1" x14ac:dyDescent="0.25">
      <c r="A6" s="175" t="s">
        <v>587</v>
      </c>
      <c r="B6" s="208">
        <v>1044</v>
      </c>
      <c r="C6" s="208">
        <v>180</v>
      </c>
      <c r="G6" s="113"/>
      <c r="H6" s="175" t="s">
        <v>587</v>
      </c>
      <c r="I6" s="208">
        <v>271</v>
      </c>
      <c r="J6" s="208">
        <v>71</v>
      </c>
    </row>
    <row r="7" spans="1:13" ht="15" customHeight="1" x14ac:dyDescent="0.25">
      <c r="A7" s="175" t="s">
        <v>588</v>
      </c>
      <c r="B7" s="208">
        <v>1825</v>
      </c>
      <c r="C7" s="208">
        <v>1132</v>
      </c>
      <c r="G7" s="113"/>
      <c r="H7" s="175" t="s">
        <v>588</v>
      </c>
      <c r="I7" s="208">
        <v>1087</v>
      </c>
      <c r="J7" s="208">
        <v>475</v>
      </c>
    </row>
    <row r="8" spans="1:13" ht="15" customHeight="1" x14ac:dyDescent="0.25">
      <c r="A8" s="175" t="s">
        <v>589</v>
      </c>
      <c r="B8" s="208">
        <v>2199</v>
      </c>
      <c r="C8" s="208">
        <v>2181</v>
      </c>
      <c r="G8" s="113"/>
      <c r="H8" s="175" t="s">
        <v>589</v>
      </c>
      <c r="I8" s="208">
        <v>1970</v>
      </c>
      <c r="J8" s="208">
        <v>1536</v>
      </c>
    </row>
    <row r="9" spans="1:13" ht="15" customHeight="1" x14ac:dyDescent="0.25">
      <c r="A9" s="175" t="s">
        <v>590</v>
      </c>
      <c r="B9" s="208">
        <v>3127</v>
      </c>
      <c r="C9" s="208">
        <v>4424</v>
      </c>
      <c r="G9" s="113"/>
      <c r="H9" s="175" t="s">
        <v>590</v>
      </c>
      <c r="I9" s="208">
        <v>3207</v>
      </c>
      <c r="J9" s="208">
        <v>4408</v>
      </c>
    </row>
    <row r="10" spans="1:13" ht="15" customHeight="1" x14ac:dyDescent="0.25">
      <c r="A10" s="175" t="s">
        <v>591</v>
      </c>
      <c r="B10" s="208">
        <v>327</v>
      </c>
      <c r="C10" s="208">
        <v>411</v>
      </c>
      <c r="G10" s="113"/>
      <c r="H10" s="175" t="s">
        <v>591</v>
      </c>
      <c r="I10" s="208">
        <v>371</v>
      </c>
      <c r="J10" s="208">
        <v>386</v>
      </c>
    </row>
    <row r="11" spans="1:13" ht="15" customHeight="1" x14ac:dyDescent="0.25">
      <c r="A11" s="176" t="s">
        <v>592</v>
      </c>
      <c r="B11" s="209">
        <v>413</v>
      </c>
      <c r="C11" s="209">
        <v>532</v>
      </c>
      <c r="G11" s="113"/>
      <c r="H11" s="176" t="s">
        <v>592</v>
      </c>
      <c r="I11" s="209">
        <v>700</v>
      </c>
      <c r="J11" s="209">
        <v>676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</v>
      </c>
      <c r="C17" s="178">
        <f>IF(ISBLANK(C5),"0",C5)</f>
        <v>29</v>
      </c>
      <c r="G17" s="113"/>
      <c r="H17" s="174" t="s">
        <v>586</v>
      </c>
      <c r="I17" s="177">
        <f>IF(ISBLANK(I5),"0",I5)</f>
        <v>17</v>
      </c>
      <c r="J17" s="178">
        <f>IF(ISBLANK(J5),"0",J5)</f>
        <v>12</v>
      </c>
    </row>
    <row r="18" spans="1:13" ht="15" customHeight="1" x14ac:dyDescent="0.25">
      <c r="A18" s="175" t="s">
        <v>587</v>
      </c>
      <c r="B18" s="179">
        <f t="shared" ref="B18:C18" si="0">IF(ISBLANK(B6),"0",B6)</f>
        <v>1044</v>
      </c>
      <c r="C18" s="180">
        <f t="shared" si="0"/>
        <v>180</v>
      </c>
      <c r="G18" s="113"/>
      <c r="H18" s="175" t="s">
        <v>587</v>
      </c>
      <c r="I18" s="179">
        <f t="shared" ref="I18:J18" si="1">IF(ISBLANK(I6),"0",I6)</f>
        <v>271</v>
      </c>
      <c r="J18" s="180">
        <f t="shared" si="1"/>
        <v>71</v>
      </c>
    </row>
    <row r="19" spans="1:13" ht="15" customHeight="1" x14ac:dyDescent="0.25">
      <c r="A19" s="175" t="s">
        <v>588</v>
      </c>
      <c r="B19" s="179">
        <f t="shared" ref="B19:C19" si="2">IF(ISBLANK(B7),"0",B7)</f>
        <v>1825</v>
      </c>
      <c r="C19" s="180">
        <f t="shared" si="2"/>
        <v>1132</v>
      </c>
      <c r="G19" s="113"/>
      <c r="H19" s="175" t="s">
        <v>588</v>
      </c>
      <c r="I19" s="179">
        <f t="shared" ref="I19:J19" si="3">IF(ISBLANK(I7),"0",I7)</f>
        <v>1087</v>
      </c>
      <c r="J19" s="180">
        <f t="shared" si="3"/>
        <v>475</v>
      </c>
    </row>
    <row r="20" spans="1:13" ht="15" customHeight="1" x14ac:dyDescent="0.25">
      <c r="A20" s="175" t="s">
        <v>589</v>
      </c>
      <c r="B20" s="179">
        <f t="shared" ref="B20:C20" si="4">IF(ISBLANK(B8),"0",B8)</f>
        <v>2199</v>
      </c>
      <c r="C20" s="180">
        <f t="shared" si="4"/>
        <v>2181</v>
      </c>
      <c r="G20" s="113"/>
      <c r="H20" s="175" t="s">
        <v>589</v>
      </c>
      <c r="I20" s="179">
        <f t="shared" ref="I20:J20" si="5">IF(ISBLANK(I8),"0",I8)</f>
        <v>1970</v>
      </c>
      <c r="J20" s="180">
        <f t="shared" si="5"/>
        <v>1536</v>
      </c>
    </row>
    <row r="21" spans="1:13" ht="15" customHeight="1" x14ac:dyDescent="0.25">
      <c r="A21" s="175" t="s">
        <v>590</v>
      </c>
      <c r="B21" s="179">
        <f t="shared" ref="B21:C21" si="6">IF(ISBLANK(B9),"0",B9)</f>
        <v>3127</v>
      </c>
      <c r="C21" s="180">
        <f t="shared" si="6"/>
        <v>4424</v>
      </c>
      <c r="G21" s="113"/>
      <c r="H21" s="175" t="s">
        <v>590</v>
      </c>
      <c r="I21" s="179">
        <f t="shared" ref="I21:J21" si="7">IF(ISBLANK(I9),"0",I9)</f>
        <v>3207</v>
      </c>
      <c r="J21" s="180">
        <f t="shared" si="7"/>
        <v>4408</v>
      </c>
    </row>
    <row r="22" spans="1:13" ht="15" customHeight="1" x14ac:dyDescent="0.25">
      <c r="A22" s="175" t="s">
        <v>591</v>
      </c>
      <c r="B22" s="179">
        <f t="shared" ref="B22:C22" si="8">IF(ISBLANK(B10),"0",B10)</f>
        <v>327</v>
      </c>
      <c r="C22" s="180">
        <f t="shared" si="8"/>
        <v>411</v>
      </c>
      <c r="G22" s="113"/>
      <c r="H22" s="175" t="s">
        <v>591</v>
      </c>
      <c r="I22" s="179">
        <f t="shared" ref="I22:J22" si="9">IF(ISBLANK(I10),"0",I10)</f>
        <v>371</v>
      </c>
      <c r="J22" s="180">
        <f t="shared" si="9"/>
        <v>386</v>
      </c>
    </row>
    <row r="23" spans="1:13" ht="15" customHeight="1" x14ac:dyDescent="0.25">
      <c r="A23" s="176" t="s">
        <v>592</v>
      </c>
      <c r="B23" s="181">
        <f t="shared" ref="B23:C23" si="10">IF(ISBLANK(B11),"0",B11)</f>
        <v>413</v>
      </c>
      <c r="C23" s="182">
        <f t="shared" si="10"/>
        <v>532</v>
      </c>
      <c r="G23" s="113"/>
      <c r="H23" s="176" t="s">
        <v>592</v>
      </c>
      <c r="I23" s="181">
        <f t="shared" ref="I23:J23" si="11">IF(ISBLANK(I11),"0",I11)</f>
        <v>700</v>
      </c>
      <c r="J23" s="182">
        <f t="shared" si="11"/>
        <v>676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0.39018952062430323</v>
      </c>
      <c r="C29" s="184">
        <f>C17/SUM(C17:C23)*100</f>
        <v>0.32624592192597596</v>
      </c>
      <c r="D29" s="253"/>
      <c r="E29" s="253"/>
      <c r="G29" s="113"/>
      <c r="H29" s="174" t="s">
        <v>593</v>
      </c>
      <c r="I29" s="184">
        <f>I17/SUM(I17:I23)*100</f>
        <v>0.22300931391840481</v>
      </c>
      <c r="J29" s="184">
        <f>J17/SUM(J17:J23)*100</f>
        <v>0.15864621893178213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11.638795986622073</v>
      </c>
      <c r="C30" s="185">
        <f>C18/SUM(C17:C23)*100</f>
        <v>2.0249746878164023</v>
      </c>
      <c r="D30" s="253"/>
      <c r="E30" s="253"/>
      <c r="G30" s="113"/>
      <c r="H30" s="175" t="s">
        <v>594</v>
      </c>
      <c r="I30" s="185">
        <f>I18/SUM(I17:I23)*100</f>
        <v>3.5550308277581002</v>
      </c>
      <c r="J30" s="185">
        <f>J18/SUM(J17:J23)*100</f>
        <v>0.93865679534637747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20.345596432552952</v>
      </c>
      <c r="C31" s="185">
        <f>C19/SUM(C17:C23)*100</f>
        <v>12.73484081448982</v>
      </c>
      <c r="D31" s="253"/>
      <c r="E31" s="253"/>
      <c r="G31" s="113"/>
      <c r="H31" s="175" t="s">
        <v>595</v>
      </c>
      <c r="I31" s="185">
        <f>I19/SUM(I17:I23)*100</f>
        <v>14.259477895841533</v>
      </c>
      <c r="J31" s="185">
        <f>J19/SUM(J17:J23)*100</f>
        <v>6.2797461660497085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24.515050167224082</v>
      </c>
      <c r="C32" s="185">
        <f>C20/SUM(C17:C23)*100</f>
        <v>24.535943300708741</v>
      </c>
      <c r="D32" s="253"/>
      <c r="E32" s="253"/>
      <c r="G32" s="113"/>
      <c r="H32" s="175" t="s">
        <v>596</v>
      </c>
      <c r="I32" s="185">
        <f>I20/SUM(I17:I23)*100</f>
        <v>25.842844024662202</v>
      </c>
      <c r="J32" s="185">
        <f>J20/SUM(J17:J23)*100</f>
        <v>20.306716023268113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34.860646599777034</v>
      </c>
      <c r="C33" s="185">
        <f>C21/SUM(C17:C23)*100</f>
        <v>49.769377882776467</v>
      </c>
      <c r="D33" s="253"/>
      <c r="E33" s="253"/>
      <c r="G33" s="113"/>
      <c r="H33" s="175" t="s">
        <v>597</v>
      </c>
      <c r="I33" s="185">
        <f>I21/SUM(I17:I23)*100</f>
        <v>42.070051160960254</v>
      </c>
      <c r="J33" s="185">
        <f>J21/SUM(J17:J23)*100</f>
        <v>58.276044420941297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3.6454849498327757</v>
      </c>
      <c r="C34" s="185">
        <f>C22/SUM(C17:C23)*100</f>
        <v>4.6236922038474519</v>
      </c>
      <c r="D34" s="253"/>
      <c r="E34" s="253"/>
      <c r="G34" s="113"/>
      <c r="H34" s="175" t="s">
        <v>598</v>
      </c>
      <c r="I34" s="185">
        <f>I22/SUM(I17:I23)*100</f>
        <v>4.8668503213957752</v>
      </c>
      <c r="J34" s="185">
        <f>J22/SUM(J17:J23)*100</f>
        <v>5.1031200423056582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4.6042363433667779</v>
      </c>
      <c r="C35" s="186">
        <f>C23/SUM(C17:C23)*100</f>
        <v>5.9849251884351444</v>
      </c>
      <c r="D35" s="253"/>
      <c r="E35" s="253"/>
      <c r="G35" s="113"/>
      <c r="H35" s="176" t="s">
        <v>599</v>
      </c>
      <c r="I35" s="186">
        <f>I23/SUM(I17:I23)*100</f>
        <v>9.1827364554637274</v>
      </c>
      <c r="J35" s="186">
        <f>J23/SUM(J17:J23)*100</f>
        <v>8.9370703331570596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0.39018952062430323</v>
      </c>
      <c r="C41" s="184">
        <f t="shared" si="12"/>
        <v>0.32624592192597596</v>
      </c>
      <c r="G41" s="113"/>
      <c r="H41" s="174" t="s">
        <v>601</v>
      </c>
      <c r="I41" s="184">
        <f t="shared" ref="I41:J41" si="13">I29</f>
        <v>0.22300931391840481</v>
      </c>
      <c r="J41" s="184">
        <f t="shared" si="13"/>
        <v>0.15864621893178213</v>
      </c>
    </row>
    <row r="42" spans="1:12" x14ac:dyDescent="0.25">
      <c r="A42" s="175" t="s">
        <v>602</v>
      </c>
      <c r="B42" s="185">
        <f t="shared" si="12"/>
        <v>11.638795986622073</v>
      </c>
      <c r="C42" s="185">
        <f t="shared" si="12"/>
        <v>2.0249746878164023</v>
      </c>
      <c r="G42" s="113"/>
      <c r="H42" s="175" t="s">
        <v>602</v>
      </c>
      <c r="I42" s="185">
        <f t="shared" ref="I42:J42" si="14">I30</f>
        <v>3.5550308277581002</v>
      </c>
      <c r="J42" s="185">
        <f t="shared" si="14"/>
        <v>0.93865679534637747</v>
      </c>
    </row>
    <row r="43" spans="1:12" x14ac:dyDescent="0.25">
      <c r="A43" s="175" t="s">
        <v>603</v>
      </c>
      <c r="B43" s="185">
        <f t="shared" si="12"/>
        <v>20.345596432552952</v>
      </c>
      <c r="C43" s="185">
        <f t="shared" si="12"/>
        <v>12.73484081448982</v>
      </c>
      <c r="G43" s="113"/>
      <c r="H43" s="175" t="s">
        <v>603</v>
      </c>
      <c r="I43" s="185">
        <f t="shared" ref="I43:J43" si="15">I31</f>
        <v>14.259477895841533</v>
      </c>
      <c r="J43" s="185">
        <f t="shared" si="15"/>
        <v>6.2797461660497085</v>
      </c>
    </row>
    <row r="44" spans="1:12" x14ac:dyDescent="0.25">
      <c r="A44" s="175" t="s">
        <v>604</v>
      </c>
      <c r="B44" s="185">
        <f t="shared" si="12"/>
        <v>24.515050167224082</v>
      </c>
      <c r="C44" s="185">
        <f t="shared" si="12"/>
        <v>24.535943300708741</v>
      </c>
      <c r="G44" s="113"/>
      <c r="H44" s="175" t="s">
        <v>604</v>
      </c>
      <c r="I44" s="185">
        <f t="shared" ref="I44:J44" si="16">I32</f>
        <v>25.842844024662202</v>
      </c>
      <c r="J44" s="185">
        <f t="shared" si="16"/>
        <v>20.306716023268113</v>
      </c>
    </row>
    <row r="45" spans="1:12" x14ac:dyDescent="0.25">
      <c r="A45" s="175" t="s">
        <v>605</v>
      </c>
      <c r="B45" s="185">
        <f t="shared" si="12"/>
        <v>34.860646599777034</v>
      </c>
      <c r="C45" s="185">
        <f t="shared" si="12"/>
        <v>49.769377882776467</v>
      </c>
      <c r="G45" s="113"/>
      <c r="H45" s="175" t="s">
        <v>605</v>
      </c>
      <c r="I45" s="185">
        <f t="shared" ref="I45:J45" si="17">I33</f>
        <v>42.070051160960254</v>
      </c>
      <c r="J45" s="185">
        <f t="shared" si="17"/>
        <v>58.276044420941297</v>
      </c>
    </row>
    <row r="46" spans="1:12" x14ac:dyDescent="0.25">
      <c r="A46" s="175" t="s">
        <v>606</v>
      </c>
      <c r="B46" s="185">
        <f t="shared" si="12"/>
        <v>3.6454849498327757</v>
      </c>
      <c r="C46" s="185">
        <f t="shared" si="12"/>
        <v>4.6236922038474519</v>
      </c>
      <c r="G46" s="113"/>
      <c r="H46" s="175" t="s">
        <v>606</v>
      </c>
      <c r="I46" s="185">
        <f t="shared" ref="I46:J46" si="18">I34</f>
        <v>4.8668503213957752</v>
      </c>
      <c r="J46" s="185">
        <f t="shared" si="18"/>
        <v>5.1031200423056582</v>
      </c>
    </row>
    <row r="47" spans="1:12" x14ac:dyDescent="0.25">
      <c r="A47" s="176" t="s">
        <v>607</v>
      </c>
      <c r="B47" s="186">
        <f t="shared" si="12"/>
        <v>4.6042363433667779</v>
      </c>
      <c r="C47" s="186">
        <f t="shared" si="12"/>
        <v>5.9849251884351444</v>
      </c>
      <c r="G47" s="113"/>
      <c r="H47" s="176" t="s">
        <v>607</v>
      </c>
      <c r="I47" s="186">
        <f t="shared" ref="I47:J47" si="19">I35</f>
        <v>9.1827364554637274</v>
      </c>
      <c r="J47" s="186">
        <f t="shared" si="19"/>
        <v>8.9370703331570596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6206</v>
      </c>
      <c r="C5" s="207">
        <v>5648</v>
      </c>
      <c r="D5" s="253"/>
      <c r="E5" s="253"/>
      <c r="F5" s="1003"/>
      <c r="H5" s="174" t="s">
        <v>624</v>
      </c>
      <c r="I5" s="207">
        <v>2967</v>
      </c>
      <c r="J5" s="207">
        <v>2473</v>
      </c>
    </row>
    <row r="6" spans="1:10" ht="15" customHeight="1" x14ac:dyDescent="0.25">
      <c r="A6" s="175" t="s">
        <v>625</v>
      </c>
      <c r="B6" s="208">
        <v>1205</v>
      </c>
      <c r="C6" s="208">
        <v>1367</v>
      </c>
      <c r="D6" s="253"/>
      <c r="E6" s="253"/>
      <c r="F6" s="1003"/>
      <c r="H6" s="175" t="s">
        <v>625</v>
      </c>
      <c r="I6" s="208">
        <v>1952</v>
      </c>
      <c r="J6" s="208">
        <v>2354</v>
      </c>
    </row>
    <row r="7" spans="1:10" ht="15" customHeight="1" x14ac:dyDescent="0.25">
      <c r="A7" s="176" t="s">
        <v>626</v>
      </c>
      <c r="B7" s="209">
        <v>1559</v>
      </c>
      <c r="C7" s="209">
        <v>1874</v>
      </c>
      <c r="D7" s="253"/>
      <c r="E7" s="253"/>
      <c r="F7" s="1003"/>
      <c r="H7" s="175" t="s">
        <v>626</v>
      </c>
      <c r="I7" s="208">
        <v>2684</v>
      </c>
      <c r="J7" s="208">
        <v>2718</v>
      </c>
    </row>
    <row r="8" spans="1:10" x14ac:dyDescent="0.25">
      <c r="D8" s="253"/>
      <c r="E8" s="253"/>
      <c r="F8" s="1003"/>
      <c r="H8" s="176" t="s">
        <v>2351</v>
      </c>
      <c r="I8" s="209">
        <v>20</v>
      </c>
      <c r="J8" s="209">
        <v>19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6206</v>
      </c>
      <c r="C13" s="178">
        <f>IF(ISBLANK(C5),"0",C5)</f>
        <v>5648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1205</v>
      </c>
      <c r="C14" s="180">
        <f t="shared" si="0"/>
        <v>1367</v>
      </c>
      <c r="D14" s="253"/>
      <c r="E14" s="253"/>
      <c r="F14" s="1003"/>
      <c r="H14" s="174" t="s">
        <v>624</v>
      </c>
      <c r="I14" s="177">
        <f>IF(ISBLANK(I5),"0",I5)</f>
        <v>2967</v>
      </c>
      <c r="J14" s="178">
        <f>IF(ISBLANK(J5),"0",J5)</f>
        <v>2473</v>
      </c>
    </row>
    <row r="15" spans="1:10" ht="15" customHeight="1" x14ac:dyDescent="0.25">
      <c r="A15" s="176" t="s">
        <v>626</v>
      </c>
      <c r="B15" s="181">
        <f t="shared" si="0"/>
        <v>1559</v>
      </c>
      <c r="C15" s="182">
        <f t="shared" si="0"/>
        <v>1874</v>
      </c>
      <c r="D15" s="253"/>
      <c r="E15" s="253"/>
      <c r="F15" s="1003"/>
      <c r="H15" s="175" t="s">
        <v>625</v>
      </c>
      <c r="I15" s="179">
        <f t="shared" ref="I15:J15" si="1">IF(ISBLANK(I6),"0",I6)</f>
        <v>1952</v>
      </c>
      <c r="J15" s="180">
        <f t="shared" si="1"/>
        <v>2354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2684</v>
      </c>
      <c r="J16" s="180">
        <f t="shared" si="2"/>
        <v>2718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</v>
      </c>
      <c r="J17" s="182">
        <f t="shared" si="3"/>
        <v>19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69.186176142697889</v>
      </c>
      <c r="C21" s="184">
        <f>C13/SUM(C13:C15)*100</f>
        <v>63.539205759927995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13.433667781493869</v>
      </c>
      <c r="C22" s="185">
        <f>C14/SUM(C13:C15)*100</f>
        <v>15.3785577680279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17.380156075808252</v>
      </c>
      <c r="C23" s="186">
        <f>C15/SUM(C13:C15)*100</f>
        <v>21.082236472044098</v>
      </c>
      <c r="D23" s="253"/>
      <c r="E23" s="253"/>
      <c r="F23" s="1003"/>
      <c r="H23" s="174" t="s">
        <v>629</v>
      </c>
      <c r="I23" s="184">
        <f>I14/SUM(I14:I17)*100</f>
        <v>38.921684376229834</v>
      </c>
      <c r="J23" s="184">
        <f>J14/SUM(J14:J17)*100</f>
        <v>32.69434161819143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25.606716515807427</v>
      </c>
      <c r="J24" s="185">
        <f>J15/SUM(J14:J17)*100</f>
        <v>31.121099947117926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35.20923520923521</v>
      </c>
      <c r="J25" s="185">
        <f>J16/SUM(J14:J17)*100</f>
        <v>35.933368588048651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0.26236389872753513</v>
      </c>
      <c r="J26" s="186">
        <f>J17/SUM(J14:J17)*100</f>
        <v>0.2511898466419884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69.186176142697889</v>
      </c>
      <c r="C29" s="189">
        <f t="shared" si="4"/>
        <v>63.539205759927995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13.433667781493869</v>
      </c>
      <c r="C30" s="192">
        <f t="shared" si="4"/>
        <v>15.3785577680279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17.380156075808252</v>
      </c>
      <c r="C31" s="195">
        <f t="shared" si="4"/>
        <v>21.082236472044098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38.921684376229834</v>
      </c>
      <c r="J32" s="189">
        <f>J23</f>
        <v>32.69434161819143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25.606716515807427</v>
      </c>
      <c r="J33" s="192">
        <f t="shared" si="5"/>
        <v>31.121099947117926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35.20923520923521</v>
      </c>
      <c r="J34" s="192">
        <f t="shared" si="6"/>
        <v>35.933368588048651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0.26236389872753513</v>
      </c>
      <c r="J35" s="195">
        <f t="shared" si="7"/>
        <v>0.2511898466419884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366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17615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165.6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4</v>
      </c>
      <c r="E5" s="28"/>
      <c r="J5" s="654" t="s">
        <v>542</v>
      </c>
      <c r="K5" s="669">
        <f>IF(ISBLANK(B5),"",B5)</f>
        <v>4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8</v>
      </c>
      <c r="C6" s="657">
        <v>9</v>
      </c>
      <c r="E6" s="44"/>
      <c r="J6" s="656" t="s">
        <v>543</v>
      </c>
      <c r="K6" s="670">
        <f t="shared" ref="K6:K10" si="0">IF(ISBLANK(B6),"",B6)</f>
        <v>8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47</v>
      </c>
      <c r="C7" s="657">
        <v>21</v>
      </c>
      <c r="E7" s="44"/>
      <c r="J7" s="656" t="s">
        <v>641</v>
      </c>
      <c r="K7" s="670">
        <f t="shared" si="0"/>
        <v>47</v>
      </c>
      <c r="L7" s="619">
        <f t="shared" si="1"/>
        <v>21</v>
      </c>
      <c r="N7" s="44"/>
    </row>
    <row r="8" spans="1:15" x14ac:dyDescent="0.25">
      <c r="A8" s="650" t="s">
        <v>642</v>
      </c>
      <c r="B8" s="651">
        <v>28</v>
      </c>
      <c r="C8" s="651">
        <v>16</v>
      </c>
      <c r="E8" s="21"/>
      <c r="J8" s="650" t="s">
        <v>642</v>
      </c>
      <c r="K8" s="670">
        <f t="shared" si="0"/>
        <v>28</v>
      </c>
      <c r="L8" s="619">
        <f t="shared" si="1"/>
        <v>16</v>
      </c>
      <c r="N8" s="21"/>
    </row>
    <row r="9" spans="1:15" x14ac:dyDescent="0.25">
      <c r="A9" s="650" t="s">
        <v>643</v>
      </c>
      <c r="B9" s="651">
        <v>59</v>
      </c>
      <c r="C9" s="651">
        <v>19</v>
      </c>
      <c r="E9" s="21"/>
      <c r="J9" s="650" t="s">
        <v>643</v>
      </c>
      <c r="K9" s="670">
        <f t="shared" si="0"/>
        <v>59</v>
      </c>
      <c r="L9" s="619">
        <f t="shared" si="1"/>
        <v>19</v>
      </c>
      <c r="N9" s="21"/>
    </row>
    <row r="10" spans="1:15" x14ac:dyDescent="0.25">
      <c r="A10" s="652" t="s">
        <v>365</v>
      </c>
      <c r="B10" s="653">
        <v>793</v>
      </c>
      <c r="C10" s="653">
        <v>79</v>
      </c>
      <c r="J10" s="652" t="s">
        <v>365</v>
      </c>
      <c r="K10" s="671">
        <f t="shared" si="0"/>
        <v>793</v>
      </c>
      <c r="L10" s="620">
        <f t="shared" si="1"/>
        <v>79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9.92</v>
      </c>
      <c r="C15" s="197"/>
      <c r="D15" s="253"/>
      <c r="E15" s="211"/>
      <c r="F15" s="253"/>
      <c r="G15" s="253"/>
      <c r="J15" s="673" t="s">
        <v>488</v>
      </c>
      <c r="K15" s="674">
        <f>B15</f>
        <v>9.92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1.57</v>
      </c>
      <c r="C16" s="197"/>
      <c r="D16" s="253"/>
      <c r="E16" s="254"/>
      <c r="F16" s="253"/>
      <c r="G16" s="253"/>
      <c r="J16" s="675" t="s">
        <v>489</v>
      </c>
      <c r="K16" s="676">
        <f>B16</f>
        <v>1.57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2.59</v>
      </c>
      <c r="C18" s="197"/>
      <c r="D18" s="255"/>
      <c r="E18" s="256"/>
      <c r="F18" s="253"/>
      <c r="G18" s="253"/>
      <c r="J18" s="678" t="s">
        <v>501</v>
      </c>
      <c r="K18" s="674">
        <f>B18</f>
        <v>2.59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7.71</v>
      </c>
      <c r="C19" s="198"/>
      <c r="D19" s="255"/>
      <c r="E19" s="256"/>
      <c r="F19" s="253"/>
      <c r="G19" s="253"/>
      <c r="J19" s="672" t="s">
        <v>502</v>
      </c>
      <c r="K19" s="676">
        <f>B19</f>
        <v>7.71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5.76</v>
      </c>
      <c r="C21" s="253"/>
      <c r="D21" s="253"/>
      <c r="E21" s="253"/>
      <c r="F21" s="253"/>
      <c r="G21" s="253"/>
      <c r="J21" s="661" t="s">
        <v>498</v>
      </c>
      <c r="K21" s="679">
        <f>B21</f>
        <v>5.76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3</v>
      </c>
      <c r="E32" s="28"/>
      <c r="J32" s="654" t="s">
        <v>542</v>
      </c>
      <c r="K32" s="669">
        <f>IF(ISBLANK(B32),"",B32)</f>
        <v>2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14</v>
      </c>
      <c r="C34" s="657">
        <v>13</v>
      </c>
      <c r="E34" s="44"/>
      <c r="J34" s="656" t="s">
        <v>641</v>
      </c>
      <c r="K34" s="670">
        <f t="shared" si="2"/>
        <v>14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34</v>
      </c>
      <c r="C35" s="651">
        <v>14</v>
      </c>
      <c r="E35" s="21"/>
      <c r="J35" s="650" t="s">
        <v>642</v>
      </c>
      <c r="K35" s="670">
        <f t="shared" si="2"/>
        <v>34</v>
      </c>
      <c r="L35" s="619">
        <f t="shared" si="3"/>
        <v>14</v>
      </c>
      <c r="N35" s="21"/>
    </row>
    <row r="36" spans="1:15" x14ac:dyDescent="0.25">
      <c r="A36" s="650" t="s">
        <v>643</v>
      </c>
      <c r="B36" s="651">
        <v>31</v>
      </c>
      <c r="C36" s="651">
        <v>11</v>
      </c>
      <c r="E36" s="21"/>
      <c r="J36" s="650" t="s">
        <v>643</v>
      </c>
      <c r="K36" s="670">
        <f t="shared" si="2"/>
        <v>31</v>
      </c>
      <c r="L36" s="619">
        <f t="shared" si="3"/>
        <v>11</v>
      </c>
      <c r="N36" s="21"/>
    </row>
    <row r="37" spans="1:15" x14ac:dyDescent="0.25">
      <c r="A37" s="652" t="s">
        <v>365</v>
      </c>
      <c r="B37" s="653">
        <v>149</v>
      </c>
      <c r="C37" s="653">
        <v>17</v>
      </c>
      <c r="J37" s="652" t="s">
        <v>365</v>
      </c>
      <c r="K37" s="671">
        <f t="shared" si="2"/>
        <v>149</v>
      </c>
      <c r="L37" s="620">
        <f t="shared" si="3"/>
        <v>17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2.88</v>
      </c>
      <c r="C42" s="197"/>
      <c r="D42" s="253"/>
      <c r="E42" s="211"/>
      <c r="F42" s="253"/>
      <c r="G42" s="253"/>
      <c r="J42" s="673" t="s">
        <v>488</v>
      </c>
      <c r="K42" s="674">
        <f>B42</f>
        <v>2.88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0.75</v>
      </c>
      <c r="C43" s="197"/>
      <c r="D43" s="253"/>
      <c r="E43" s="254"/>
      <c r="F43" s="253"/>
      <c r="G43" s="253"/>
      <c r="J43" s="675" t="s">
        <v>489</v>
      </c>
      <c r="K43" s="676">
        <f>B43</f>
        <v>0.75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0.85</v>
      </c>
      <c r="C45" s="197"/>
      <c r="D45" s="255"/>
      <c r="E45" s="256"/>
      <c r="F45" s="253"/>
      <c r="G45" s="253"/>
      <c r="J45" s="678" t="s">
        <v>501</v>
      </c>
      <c r="K45" s="674">
        <f>B45</f>
        <v>0.85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2.5099999999999998</v>
      </c>
      <c r="C46" s="198"/>
      <c r="D46" s="255"/>
      <c r="E46" s="256"/>
      <c r="F46" s="253"/>
      <c r="G46" s="253"/>
      <c r="J46" s="672" t="s">
        <v>502</v>
      </c>
      <c r="K46" s="676">
        <f>B46</f>
        <v>2.5099999999999998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1.81</v>
      </c>
      <c r="C48" s="253"/>
      <c r="D48" s="253"/>
      <c r="E48" s="253"/>
      <c r="F48" s="253"/>
      <c r="G48" s="253"/>
      <c r="J48" s="661" t="s">
        <v>498</v>
      </c>
      <c r="K48" s="679">
        <f>B48</f>
        <v>1.81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620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700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3810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620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1.3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42.5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74.5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272699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15481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47.3</v>
      </c>
      <c r="D4" s="600">
        <v>34.5</v>
      </c>
      <c r="E4" s="600">
        <v>0.28000000000000003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27</v>
      </c>
      <c r="D5" s="751">
        <v>23</v>
      </c>
      <c r="E5" s="751">
        <v>0.26</v>
      </c>
      <c r="G5" s="647" t="s">
        <v>446</v>
      </c>
      <c r="H5" s="648">
        <f>IF(ISBLANK(B4),"",B4)</f>
        <v>7</v>
      </c>
      <c r="I5" s="648">
        <f>IF(ISBLANK(B5),"",B5)</f>
        <v>4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8.6</v>
      </c>
      <c r="D6" s="959">
        <v>42.5</v>
      </c>
      <c r="E6" s="959">
        <v>0.39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47.3</v>
      </c>
      <c r="I9" s="648">
        <f>IF(ISBLANK(C5),"",C5)</f>
        <v>27</v>
      </c>
      <c r="J9" s="649">
        <f>IF(ISBLANK(C6),"",C6)</f>
        <v>8.6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31</v>
      </c>
      <c r="C4" s="643">
        <v>1.7</v>
      </c>
      <c r="D4" s="643">
        <v>1.4</v>
      </c>
      <c r="E4" s="643">
        <v>0.25</v>
      </c>
      <c r="F4" s="643">
        <v>0.7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28</v>
      </c>
      <c r="C5" s="602">
        <v>1.5</v>
      </c>
      <c r="D5" s="602">
        <v>1.5</v>
      </c>
      <c r="E5" s="602">
        <v>0.25</v>
      </c>
      <c r="F5" s="602">
        <v>0.5</v>
      </c>
      <c r="G5" s="602">
        <v>2.8</v>
      </c>
      <c r="H5" s="1066"/>
      <c r="I5" s="253"/>
      <c r="J5" s="253"/>
      <c r="K5" s="253"/>
    </row>
    <row r="6" spans="1:11" x14ac:dyDescent="0.25">
      <c r="A6" s="360">
        <v>2022</v>
      </c>
      <c r="B6" s="602">
        <v>29</v>
      </c>
      <c r="C6" s="602">
        <v>1.6</v>
      </c>
      <c r="D6" s="602">
        <v>1.2</v>
      </c>
      <c r="E6" s="602">
        <v>0.26</v>
      </c>
      <c r="F6" s="602">
        <v>1.3</v>
      </c>
      <c r="G6" s="602">
        <v>2.8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70.2</v>
      </c>
      <c r="C5" s="602">
        <v>50.7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82.7</v>
      </c>
      <c r="C6" s="602">
        <v>33.799999999999997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92</v>
      </c>
      <c r="C7" s="1067">
        <v>74.5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2838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16.100000000000001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710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4376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14832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842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2778</v>
      </c>
      <c r="C5" s="1034">
        <v>1202</v>
      </c>
      <c r="D5" s="600">
        <v>1576</v>
      </c>
      <c r="G5" s="871" t="s">
        <v>126</v>
      </c>
      <c r="H5" s="637">
        <f>IF(ISBLANK(D7),"",D7)</f>
        <v>1496</v>
      </c>
    </row>
    <row r="6" spans="1:17" x14ac:dyDescent="0.25">
      <c r="A6" s="641">
        <v>2021</v>
      </c>
      <c r="B6" s="1034">
        <v>2790</v>
      </c>
      <c r="C6" s="1034">
        <v>1304</v>
      </c>
      <c r="D6" s="602">
        <v>1486</v>
      </c>
      <c r="G6" s="635" t="s">
        <v>127</v>
      </c>
      <c r="H6" s="623">
        <f>IF(ISBLANK(C7),"",C7)</f>
        <v>1342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2838</v>
      </c>
      <c r="C7" s="1034">
        <v>1342</v>
      </c>
      <c r="D7" s="617">
        <v>1496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1496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1342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1011</v>
      </c>
      <c r="C6" s="55">
        <v>501</v>
      </c>
      <c r="D6" s="55">
        <v>510</v>
      </c>
      <c r="E6" s="70">
        <v>1435</v>
      </c>
      <c r="F6" s="55">
        <v>740</v>
      </c>
      <c r="G6" s="110">
        <v>695</v>
      </c>
      <c r="H6" s="55">
        <v>852</v>
      </c>
      <c r="I6" s="55">
        <v>401</v>
      </c>
      <c r="J6" s="55">
        <v>451</v>
      </c>
      <c r="K6" s="70">
        <v>3097</v>
      </c>
      <c r="L6" s="55">
        <v>1549</v>
      </c>
      <c r="M6" s="110">
        <v>1548</v>
      </c>
      <c r="N6" s="70">
        <v>3063</v>
      </c>
      <c r="O6" s="55">
        <v>1592</v>
      </c>
      <c r="P6" s="110">
        <v>1471</v>
      </c>
      <c r="Q6" s="70">
        <v>11917</v>
      </c>
      <c r="R6" s="55">
        <v>6118</v>
      </c>
      <c r="S6" s="110">
        <v>5799</v>
      </c>
      <c r="T6" s="70">
        <v>18472</v>
      </c>
      <c r="U6" s="55">
        <v>9248</v>
      </c>
      <c r="V6" s="160">
        <v>9224</v>
      </c>
    </row>
    <row r="7" spans="1:22" x14ac:dyDescent="0.25">
      <c r="A7" s="286">
        <v>2021</v>
      </c>
      <c r="B7" s="167">
        <v>1018</v>
      </c>
      <c r="C7" s="94">
        <v>508</v>
      </c>
      <c r="D7" s="94">
        <v>510</v>
      </c>
      <c r="E7" s="167">
        <v>1351</v>
      </c>
      <c r="F7" s="94">
        <v>694</v>
      </c>
      <c r="G7" s="169">
        <v>657</v>
      </c>
      <c r="H7" s="94">
        <v>871</v>
      </c>
      <c r="I7" s="94">
        <v>418</v>
      </c>
      <c r="J7" s="94">
        <v>453</v>
      </c>
      <c r="K7" s="167">
        <v>3025</v>
      </c>
      <c r="L7" s="94">
        <v>1515</v>
      </c>
      <c r="M7" s="169">
        <v>1510</v>
      </c>
      <c r="N7" s="167">
        <v>3037</v>
      </c>
      <c r="O7" s="94">
        <v>1568</v>
      </c>
      <c r="P7" s="169">
        <v>1469</v>
      </c>
      <c r="Q7" s="167">
        <v>11681</v>
      </c>
      <c r="R7" s="94">
        <v>5986</v>
      </c>
      <c r="S7" s="169">
        <v>5695</v>
      </c>
      <c r="T7" s="212">
        <v>18174</v>
      </c>
      <c r="U7" s="58">
        <v>9098</v>
      </c>
      <c r="V7" s="160">
        <v>9076</v>
      </c>
    </row>
    <row r="8" spans="1:22" x14ac:dyDescent="0.25">
      <c r="A8" s="219">
        <v>2022</v>
      </c>
      <c r="B8" s="72">
        <v>1067</v>
      </c>
      <c r="C8" s="61">
        <v>534</v>
      </c>
      <c r="D8" s="61">
        <v>533</v>
      </c>
      <c r="E8" s="72">
        <v>1294</v>
      </c>
      <c r="F8" s="61">
        <v>658</v>
      </c>
      <c r="G8" s="111">
        <v>636</v>
      </c>
      <c r="H8" s="61">
        <v>789</v>
      </c>
      <c r="I8" s="61">
        <v>379</v>
      </c>
      <c r="J8" s="61">
        <v>410</v>
      </c>
      <c r="K8" s="72">
        <v>2957</v>
      </c>
      <c r="L8" s="61">
        <v>1481</v>
      </c>
      <c r="M8" s="111">
        <v>1476</v>
      </c>
      <c r="N8" s="72">
        <v>2711</v>
      </c>
      <c r="O8" s="61">
        <v>1363</v>
      </c>
      <c r="P8" s="111">
        <v>1348</v>
      </c>
      <c r="Q8" s="72">
        <v>11176</v>
      </c>
      <c r="R8" s="61">
        <v>5706</v>
      </c>
      <c r="S8" s="111">
        <v>5470</v>
      </c>
      <c r="T8" s="72">
        <v>17615</v>
      </c>
      <c r="U8" s="61">
        <v>8795</v>
      </c>
      <c r="V8" s="111">
        <v>8820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1067</v>
      </c>
      <c r="C15" s="172">
        <f>E8</f>
        <v>1294</v>
      </c>
      <c r="D15" s="172">
        <f>H8</f>
        <v>789</v>
      </c>
      <c r="E15" s="172">
        <f>K8</f>
        <v>2957</v>
      </c>
      <c r="F15" s="172">
        <f>N8</f>
        <v>2711</v>
      </c>
      <c r="G15" s="172">
        <f>Q8</f>
        <v>11176</v>
      </c>
      <c r="H15" s="334">
        <f>T8</f>
        <v>17615</v>
      </c>
      <c r="M15" s="172">
        <f>K8</f>
        <v>2957</v>
      </c>
      <c r="N15" s="172">
        <f>H15-E15-O15</f>
        <v>10580</v>
      </c>
      <c r="O15" s="172">
        <f>H15-(B15+C15+G15)</f>
        <v>4078</v>
      </c>
      <c r="P15" s="29"/>
      <c r="Q15" s="100">
        <f>M15/H15*100</f>
        <v>16.786829406755608</v>
      </c>
      <c r="R15" s="100">
        <f>N15/H15*100</f>
        <v>60.062446778313941</v>
      </c>
      <c r="S15" s="100">
        <f>O15/H15*100</f>
        <v>23.150723814930458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16.786829406755608</v>
      </c>
      <c r="R18" s="100">
        <f>N15/H15*100</f>
        <v>60.062446778313941</v>
      </c>
      <c r="S18" s="100">
        <f>O15/H15*100</f>
        <v>23.150723814930458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19.7</v>
      </c>
      <c r="C23" s="361"/>
      <c r="D23" s="361"/>
      <c r="E23" s="167">
        <v>13.2</v>
      </c>
      <c r="F23" s="361"/>
      <c r="G23" s="362"/>
      <c r="H23" s="167">
        <v>13.16</v>
      </c>
      <c r="I23" s="94">
        <v>25.64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12.8</v>
      </c>
      <c r="C24" s="361"/>
      <c r="D24" s="361"/>
      <c r="E24" s="167">
        <v>25.2</v>
      </c>
      <c r="F24" s="361"/>
      <c r="G24" s="362"/>
      <c r="H24" s="167">
        <v>12.82</v>
      </c>
      <c r="I24" s="94">
        <v>23.26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6.4</v>
      </c>
      <c r="C25" s="357"/>
      <c r="D25" s="357"/>
      <c r="E25" s="72">
        <v>12.7</v>
      </c>
      <c r="F25" s="357"/>
      <c r="G25" s="461"/>
      <c r="H25" s="72">
        <v>6.41</v>
      </c>
      <c r="I25" s="61">
        <v>0</v>
      </c>
      <c r="J25" s="111">
        <v>12.35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25.64</v>
      </c>
      <c r="F32" s="700">
        <f>A23</f>
        <v>2020</v>
      </c>
      <c r="G32" s="674">
        <f>IF(ISBLANK(J23),"",J23)</f>
        <v>0</v>
      </c>
      <c r="H32" s="674">
        <f>IF(ISBLANK(I23),"",I23)</f>
        <v>25.64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23.26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23.26</v>
      </c>
    </row>
    <row r="34" spans="1:8" x14ac:dyDescent="0.25">
      <c r="A34" s="702">
        <f t="shared" si="0"/>
        <v>2022</v>
      </c>
      <c r="B34" s="676">
        <f t="shared" si="1"/>
        <v>12.35</v>
      </c>
      <c r="C34" s="676">
        <f t="shared" si="2"/>
        <v>0</v>
      </c>
      <c r="F34" s="702">
        <f t="shared" si="3"/>
        <v>2022</v>
      </c>
      <c r="G34" s="676">
        <f t="shared" si="4"/>
        <v>12.35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</v>
      </c>
      <c r="C4" s="600">
        <v>0</v>
      </c>
      <c r="D4" s="600">
        <v>1</v>
      </c>
      <c r="E4" s="599">
        <v>1</v>
      </c>
      <c r="F4" s="600">
        <v>1</v>
      </c>
      <c r="G4" s="600">
        <v>0.3</v>
      </c>
    </row>
    <row r="5" spans="1:10" x14ac:dyDescent="0.25">
      <c r="A5" s="286">
        <v>2022</v>
      </c>
      <c r="B5" s="751">
        <v>2</v>
      </c>
      <c r="C5" s="751">
        <v>0</v>
      </c>
      <c r="D5" s="751">
        <v>1</v>
      </c>
      <c r="E5" s="753">
        <v>1</v>
      </c>
      <c r="F5" s="751">
        <v>1</v>
      </c>
      <c r="G5" s="751">
        <v>0.3</v>
      </c>
    </row>
    <row r="6" spans="1:10" x14ac:dyDescent="0.25">
      <c r="A6" s="218">
        <v>2023</v>
      </c>
      <c r="B6" s="752">
        <v>2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</v>
      </c>
      <c r="C11" s="80">
        <f>IF(ISBLANK(D4),"",D4)</f>
        <v>1</v>
      </c>
      <c r="E11" s="103">
        <f>A4</f>
        <v>2021</v>
      </c>
      <c r="F11" s="80">
        <f>IF(ISBLANK(B4),"",B4)</f>
        <v>2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899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387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2.2000000000000002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110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476</v>
      </c>
    </row>
    <row r="17" spans="2:3" x14ac:dyDescent="0.25">
      <c r="B17" s="253">
        <v>2022</v>
      </c>
      <c r="C17" s="1100">
        <v>408</v>
      </c>
    </row>
    <row r="18" spans="2:3" x14ac:dyDescent="0.25">
      <c r="B18" s="253">
        <v>2023</v>
      </c>
      <c r="C18" s="1100">
        <v>387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476</v>
      </c>
    </row>
    <row r="22" spans="2:3" x14ac:dyDescent="0.25">
      <c r="B22" s="636">
        <f>B17</f>
        <v>2022</v>
      </c>
      <c r="C22" s="636">
        <f t="shared" ref="C22:C23" si="0">IF(ISBLANK(C17),"",C17)</f>
        <v>408</v>
      </c>
    </row>
    <row r="23" spans="2:3" x14ac:dyDescent="0.25">
      <c r="B23" s="636">
        <f>B18</f>
        <v>2023</v>
      </c>
      <c r="C23" s="636">
        <f t="shared" si="0"/>
        <v>387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17</v>
      </c>
      <c r="C5" s="55">
        <v>28</v>
      </c>
      <c r="D5" s="55">
        <v>14</v>
      </c>
      <c r="E5" s="269">
        <f>SUM(B5:D5)</f>
        <v>59</v>
      </c>
      <c r="F5" s="71">
        <v>986</v>
      </c>
      <c r="G5" s="70">
        <v>0.6</v>
      </c>
      <c r="H5" s="55">
        <v>0.3</v>
      </c>
      <c r="I5" s="110">
        <v>0.3</v>
      </c>
      <c r="J5" s="71">
        <v>5.5</v>
      </c>
    </row>
    <row r="6" spans="1:10" x14ac:dyDescent="0.25">
      <c r="A6" s="286">
        <v>2022</v>
      </c>
      <c r="B6" s="757">
        <v>24</v>
      </c>
      <c r="C6" s="758">
        <v>36</v>
      </c>
      <c r="D6" s="758">
        <v>18</v>
      </c>
      <c r="E6" s="270">
        <f>SUM(B6:D6)</f>
        <v>78</v>
      </c>
      <c r="F6" s="214">
        <v>1022</v>
      </c>
      <c r="G6" s="457">
        <v>0.8</v>
      </c>
      <c r="H6" s="458">
        <v>0.3</v>
      </c>
      <c r="I6" s="763">
        <v>0.4</v>
      </c>
      <c r="J6" s="214">
        <v>5.8</v>
      </c>
    </row>
    <row r="7" spans="1:10" x14ac:dyDescent="0.25">
      <c r="A7" s="218">
        <v>2023</v>
      </c>
      <c r="B7" s="167">
        <v>23</v>
      </c>
      <c r="C7" s="94">
        <v>29</v>
      </c>
      <c r="D7" s="94">
        <v>19</v>
      </c>
      <c r="E7" s="447">
        <f>SUM(B7:D7)</f>
        <v>71</v>
      </c>
      <c r="F7" s="168">
        <v>899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986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1022</v>
      </c>
      <c r="C14" s="28"/>
      <c r="D14" s="28"/>
      <c r="F14" s="625" t="s">
        <v>1526</v>
      </c>
      <c r="G14" s="621">
        <f>IF(ISBLANK(B7),"",B7)</f>
        <v>23</v>
      </c>
      <c r="I14" s="625" t="s">
        <v>1529</v>
      </c>
      <c r="J14" s="621">
        <f>IF(ISBLANK(B7),"",B7)</f>
        <v>23</v>
      </c>
    </row>
    <row r="15" spans="1:10" x14ac:dyDescent="0.25">
      <c r="A15" s="624">
        <f t="shared" ref="A15" si="1">A7</f>
        <v>2023</v>
      </c>
      <c r="B15" s="623">
        <f t="shared" si="0"/>
        <v>899</v>
      </c>
      <c r="C15" s="28"/>
      <c r="D15" s="28"/>
      <c r="F15" s="626" t="s">
        <v>1527</v>
      </c>
      <c r="G15" s="622">
        <f>IF(ISBLANK(C7),"",C7)</f>
        <v>29</v>
      </c>
      <c r="I15" s="626" t="s">
        <v>1538</v>
      </c>
      <c r="J15" s="622">
        <f>IF(ISBLANK(C7),"",C7)</f>
        <v>29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19</v>
      </c>
      <c r="I16" s="627" t="s">
        <v>1539</v>
      </c>
      <c r="J16" s="623">
        <f>IF(ISBLANK(D7),"",D7)</f>
        <v>19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0.8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17</v>
      </c>
      <c r="C6" s="759"/>
      <c r="D6" s="759"/>
      <c r="E6" s="457">
        <v>7.6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7</v>
      </c>
      <c r="C7" s="759"/>
      <c r="D7" s="759"/>
      <c r="E7" s="457">
        <v>3.3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8</v>
      </c>
      <c r="C8" s="760"/>
      <c r="D8" s="760"/>
      <c r="E8" s="601">
        <v>3.9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17</v>
      </c>
      <c r="C16" s="755"/>
      <c r="I16" s="700">
        <f>A6</f>
        <v>2020</v>
      </c>
      <c r="J16" s="674">
        <f>IF(ISBLANK(E6),"",E6)</f>
        <v>7.6</v>
      </c>
      <c r="K16" s="756"/>
    </row>
    <row r="17" spans="1:10" x14ac:dyDescent="0.25">
      <c r="A17" s="701">
        <f>A7</f>
        <v>2021</v>
      </c>
      <c r="B17" s="853">
        <f>IF(ISBLANK(B7),"",B7)</f>
        <v>7</v>
      </c>
      <c r="C17" s="755"/>
      <c r="I17" s="701">
        <f>A7</f>
        <v>2021</v>
      </c>
      <c r="J17" s="853">
        <f>IF(ISBLANK(E7),"",E7)</f>
        <v>3.3</v>
      </c>
    </row>
    <row r="18" spans="1:10" x14ac:dyDescent="0.25">
      <c r="A18" s="702">
        <f>A8</f>
        <v>2022</v>
      </c>
      <c r="B18" s="676">
        <f>IF(ISBLANK(B8),"",B8)</f>
        <v>8</v>
      </c>
      <c r="C18" s="755"/>
      <c r="I18" s="702">
        <f>A8</f>
        <v>2022</v>
      </c>
      <c r="J18" s="676">
        <f>IF(ISBLANK(E8),"",E8)</f>
        <v>3.9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1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0.7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0.7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45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</v>
      </c>
      <c r="C5" s="602">
        <v>30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</v>
      </c>
      <c r="C6" s="602">
        <v>36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6110</v>
      </c>
      <c r="D5" s="643">
        <v>926</v>
      </c>
      <c r="E5" s="869">
        <v>15</v>
      </c>
      <c r="F5" s="1039">
        <v>13</v>
      </c>
      <c r="G5" s="1039">
        <v>17.100000000000001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4505</v>
      </c>
      <c r="D6" s="657">
        <v>698</v>
      </c>
      <c r="E6" s="657">
        <v>15.4</v>
      </c>
      <c r="F6" s="657">
        <v>14.3</v>
      </c>
      <c r="G6" s="657">
        <v>16.399999999999999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4376</v>
      </c>
      <c r="D7" s="617">
        <v>710</v>
      </c>
      <c r="E7" s="617">
        <v>16.100000000000001</v>
      </c>
      <c r="F7" s="617">
        <v>15.3</v>
      </c>
      <c r="G7" s="617">
        <v>17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15.9</v>
      </c>
      <c r="C4" s="655">
        <v>65</v>
      </c>
      <c r="D4" s="655">
        <v>2.2000000000000002</v>
      </c>
      <c r="E4" s="655">
        <v>106</v>
      </c>
      <c r="F4" s="655">
        <v>0.6</v>
      </c>
      <c r="G4" s="655">
        <v>3</v>
      </c>
      <c r="H4" s="655">
        <v>1</v>
      </c>
      <c r="I4" s="655">
        <v>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13.9</v>
      </c>
      <c r="C5" s="602">
        <v>65</v>
      </c>
      <c r="D5" s="602">
        <v>2.2000000000000002</v>
      </c>
      <c r="E5" s="602">
        <v>107</v>
      </c>
      <c r="F5" s="602">
        <v>0.6</v>
      </c>
      <c r="G5" s="602">
        <v>3</v>
      </c>
      <c r="H5" s="602">
        <v>1</v>
      </c>
      <c r="I5" s="602">
        <v>11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72</v>
      </c>
      <c r="D6" s="617"/>
      <c r="E6" s="617">
        <v>110</v>
      </c>
      <c r="F6" s="617"/>
      <c r="G6" s="617">
        <v>3</v>
      </c>
      <c r="H6" s="617">
        <v>1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152</v>
      </c>
      <c r="C4" s="1006">
        <v>78</v>
      </c>
      <c r="D4" s="1006">
        <v>74</v>
      </c>
      <c r="E4" s="1005">
        <v>341</v>
      </c>
      <c r="F4" s="1006">
        <v>174</v>
      </c>
      <c r="G4" s="1006">
        <v>167</v>
      </c>
      <c r="H4" s="1007">
        <v>8.1999999999999993</v>
      </c>
      <c r="I4" s="1007">
        <v>18.5</v>
      </c>
      <c r="J4" s="1007">
        <v>-10.3</v>
      </c>
      <c r="K4" s="70">
        <v>184</v>
      </c>
      <c r="L4" s="55">
        <v>66</v>
      </c>
      <c r="M4" s="110">
        <v>118</v>
      </c>
      <c r="N4" s="55">
        <v>276</v>
      </c>
      <c r="O4" s="55">
        <v>109</v>
      </c>
      <c r="P4" s="110">
        <v>167</v>
      </c>
    </row>
    <row r="5" spans="1:17" x14ac:dyDescent="0.25">
      <c r="A5" s="286">
        <v>2021</v>
      </c>
      <c r="B5" s="1008">
        <v>156</v>
      </c>
      <c r="C5" s="1009">
        <v>86</v>
      </c>
      <c r="D5" s="1009">
        <v>70</v>
      </c>
      <c r="E5" s="1008">
        <v>409</v>
      </c>
      <c r="F5" s="1009">
        <v>208</v>
      </c>
      <c r="G5" s="1009">
        <v>201</v>
      </c>
      <c r="H5" s="1010">
        <v>8.6</v>
      </c>
      <c r="I5" s="1010">
        <v>22.5</v>
      </c>
      <c r="J5" s="1010">
        <v>-13.9</v>
      </c>
      <c r="K5" s="212">
        <v>246</v>
      </c>
      <c r="L5" s="58">
        <v>101</v>
      </c>
      <c r="M5" s="160">
        <v>145</v>
      </c>
      <c r="N5" s="58">
        <v>306</v>
      </c>
      <c r="O5" s="58">
        <v>139</v>
      </c>
      <c r="P5" s="160">
        <v>167</v>
      </c>
    </row>
    <row r="6" spans="1:17" x14ac:dyDescent="0.25">
      <c r="A6" s="219">
        <v>2022</v>
      </c>
      <c r="B6" s="1011">
        <v>156</v>
      </c>
      <c r="C6" s="1012">
        <v>75</v>
      </c>
      <c r="D6" s="1012">
        <v>81</v>
      </c>
      <c r="E6" s="1011">
        <v>314</v>
      </c>
      <c r="F6" s="1012">
        <v>158</v>
      </c>
      <c r="G6" s="1012">
        <v>156</v>
      </c>
      <c r="H6" s="1013">
        <v>8.9</v>
      </c>
      <c r="I6" s="1013">
        <v>17.8</v>
      </c>
      <c r="J6" s="1013">
        <v>-9</v>
      </c>
      <c r="K6" s="1014">
        <v>250</v>
      </c>
      <c r="L6" s="1015">
        <v>98</v>
      </c>
      <c r="M6" s="1016">
        <v>152</v>
      </c>
      <c r="N6" s="1015">
        <v>316</v>
      </c>
      <c r="O6" s="1015">
        <v>125</v>
      </c>
      <c r="P6" s="1016">
        <v>191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74</v>
      </c>
      <c r="C13" s="319">
        <f>IF(ISBLANK(C4),"",C4)</f>
        <v>78</v>
      </c>
      <c r="D13" s="364"/>
      <c r="E13" s="322">
        <f>A4</f>
        <v>2020</v>
      </c>
      <c r="F13" s="319">
        <f>IF(ISBLANK(G4),"",G4)</f>
        <v>167</v>
      </c>
      <c r="G13" s="319">
        <f>IF(ISBLANK(F4),"",F4)</f>
        <v>174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70</v>
      </c>
      <c r="C14" s="320">
        <f t="shared" ref="C14:C15" si="2">IF(ISBLANK(C5),"",C5)</f>
        <v>86</v>
      </c>
      <c r="D14" s="364"/>
      <c r="E14" s="323">
        <f t="shared" ref="E14:E15" si="3">A5</f>
        <v>2021</v>
      </c>
      <c r="F14" s="320">
        <f t="shared" ref="F14:F15" si="4">IF(ISBLANK(G5),"",G5)</f>
        <v>201</v>
      </c>
      <c r="G14" s="320">
        <f t="shared" ref="G14:G15" si="5">IF(ISBLANK(F5),"",F5)</f>
        <v>208</v>
      </c>
      <c r="H14" s="389"/>
      <c r="I14" s="389"/>
      <c r="J14" s="48"/>
      <c r="K14" s="325" t="s">
        <v>536</v>
      </c>
      <c r="L14" s="328">
        <f>IF(ISBLANK(K4),"",K4)</f>
        <v>184</v>
      </c>
      <c r="M14" s="328">
        <f>IF(ISBLANK(K5),"",K5)</f>
        <v>246</v>
      </c>
      <c r="N14" s="328">
        <f>IF(ISBLANK(K6),"",K6)</f>
        <v>250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81</v>
      </c>
      <c r="C15" s="321">
        <f t="shared" si="2"/>
        <v>75</v>
      </c>
      <c r="E15" s="324">
        <f t="shared" si="3"/>
        <v>2022</v>
      </c>
      <c r="F15" s="321">
        <f t="shared" si="4"/>
        <v>156</v>
      </c>
      <c r="G15" s="321">
        <f t="shared" si="5"/>
        <v>158</v>
      </c>
      <c r="H15" s="211"/>
      <c r="I15" s="211"/>
      <c r="J15" s="28"/>
      <c r="K15" s="326" t="s">
        <v>535</v>
      </c>
      <c r="L15" s="329">
        <f>IF(ISBLANK(N4),"",N4)</f>
        <v>276</v>
      </c>
      <c r="M15" s="329">
        <f>IF(ISBLANK(N5),"",N5)</f>
        <v>306</v>
      </c>
      <c r="N15" s="329">
        <f>IF(ISBLANK(N6),"",N6)</f>
        <v>316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184</v>
      </c>
      <c r="M19" s="328">
        <f>IF(ISBLANK(K5),"",K5)</f>
        <v>246</v>
      </c>
      <c r="N19" s="328">
        <f>IF(ISBLANK(K6),"",K6)</f>
        <v>250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276</v>
      </c>
      <c r="M20" s="329">
        <f>IF(ISBLANK(N5),"",N5)</f>
        <v>306</v>
      </c>
      <c r="N20" s="329">
        <f>IF(ISBLANK(N6),"",N6)</f>
        <v>316</v>
      </c>
      <c r="O20" s="364"/>
    </row>
    <row r="21" spans="1:15" x14ac:dyDescent="0.25">
      <c r="A21" s="322">
        <f>A4</f>
        <v>2020</v>
      </c>
      <c r="B21" s="319">
        <f>IF(ISBLANK(D4),"",D4)</f>
        <v>74</v>
      </c>
      <c r="C21" s="319">
        <f>IF(ISBLANK(C4),"",C4)</f>
        <v>78</v>
      </c>
      <c r="E21" s="322">
        <f>A4</f>
        <v>2020</v>
      </c>
      <c r="F21" s="319">
        <f>IF(ISBLANK(G4),"",G4)</f>
        <v>167</v>
      </c>
      <c r="G21" s="319">
        <f>IF(ISBLANK(F4),"",F4)</f>
        <v>174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70</v>
      </c>
      <c r="C22" s="320">
        <f t="shared" ref="C22:C23" si="8">IF(ISBLANK(C5),"",C5)</f>
        <v>86</v>
      </c>
      <c r="E22" s="323">
        <f t="shared" ref="E22:E23" si="9">A5</f>
        <v>2021</v>
      </c>
      <c r="F22" s="320">
        <f t="shared" ref="F22:F23" si="10">IF(ISBLANK(G5),"",G5)</f>
        <v>201</v>
      </c>
      <c r="G22" s="320">
        <f t="shared" ref="G22:G23" si="11">IF(ISBLANK(F5),"",F5)</f>
        <v>208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81</v>
      </c>
      <c r="C23" s="321">
        <f t="shared" si="8"/>
        <v>75</v>
      </c>
      <c r="E23" s="324">
        <f t="shared" si="9"/>
        <v>2022</v>
      </c>
      <c r="F23" s="321">
        <f t="shared" si="10"/>
        <v>156</v>
      </c>
      <c r="G23" s="321">
        <f t="shared" si="11"/>
        <v>158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5</v>
      </c>
      <c r="F5" s="616"/>
      <c r="G5" s="945"/>
      <c r="H5" s="599">
        <v>38</v>
      </c>
      <c r="I5" s="616">
        <v>4</v>
      </c>
      <c r="J5" s="616">
        <v>34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3</v>
      </c>
      <c r="F6" s="1028"/>
      <c r="G6" s="980"/>
      <c r="H6" s="1034">
        <v>17</v>
      </c>
      <c r="I6" s="1028">
        <v>2</v>
      </c>
      <c r="J6" s="1028">
        <v>15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9</v>
      </c>
      <c r="F7" s="1028"/>
      <c r="G7" s="980"/>
      <c r="H7" s="1034">
        <v>33</v>
      </c>
      <c r="I7" s="1028">
        <v>11</v>
      </c>
      <c r="J7" s="1028">
        <v>22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</v>
      </c>
    </row>
    <row r="15" spans="1:12" ht="30" x14ac:dyDescent="0.25">
      <c r="A15" s="833" t="s">
        <v>1543</v>
      </c>
      <c r="B15" s="623">
        <f>IF(ISBLANK(J7),"",J7)</f>
        <v>22</v>
      </c>
    </row>
    <row r="17" spans="1:2" x14ac:dyDescent="0.25">
      <c r="A17" s="625" t="s">
        <v>1540</v>
      </c>
      <c r="B17" s="621">
        <f>IF(ISBLANK(I7),"",I7)</f>
        <v>11</v>
      </c>
    </row>
    <row r="18" spans="1:2" x14ac:dyDescent="0.25">
      <c r="A18" s="627" t="s">
        <v>1541</v>
      </c>
      <c r="B18" s="623">
        <f>IF(ISBLANK(J7),"",J7)</f>
        <v>22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66.599999999999994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69.599999999999994</v>
      </c>
      <c r="C6" s="614">
        <v>32.4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70.3</v>
      </c>
      <c r="C10" s="614">
        <v>29.7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66.599999999999994</v>
      </c>
      <c r="C14" s="73">
        <v>35.1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354.99700000000001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5130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2680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24643.119999999999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355.39699999999999</v>
      </c>
      <c r="C5" s="611">
        <v>119.98699999999999</v>
      </c>
      <c r="D5" s="751">
        <v>3174</v>
      </c>
      <c r="E5" s="751">
        <v>17</v>
      </c>
      <c r="G5" s="358">
        <v>2014</v>
      </c>
      <c r="H5" s="70">
        <v>21802.17</v>
      </c>
      <c r="I5" s="55">
        <v>13725.06</v>
      </c>
      <c r="J5" s="55">
        <v>8077.11</v>
      </c>
      <c r="K5" s="71">
        <v>60</v>
      </c>
    </row>
    <row r="6" spans="1:12" x14ac:dyDescent="0.25">
      <c r="A6" s="286">
        <v>2021</v>
      </c>
      <c r="B6" s="601">
        <v>354.39699999999999</v>
      </c>
      <c r="C6" s="612">
        <v>116.687</v>
      </c>
      <c r="D6" s="959">
        <v>2874</v>
      </c>
      <c r="E6" s="959">
        <v>16</v>
      </c>
      <c r="G6" s="480">
        <v>2017</v>
      </c>
      <c r="H6" s="212">
        <v>21802.19</v>
      </c>
      <c r="I6" s="58">
        <v>13725.01</v>
      </c>
      <c r="J6" s="58">
        <v>8077.18</v>
      </c>
      <c r="K6" s="214">
        <v>60</v>
      </c>
    </row>
    <row r="7" spans="1:12" x14ac:dyDescent="0.25">
      <c r="A7" s="218">
        <v>2022</v>
      </c>
      <c r="B7" s="601">
        <v>354.99700000000001</v>
      </c>
      <c r="C7" s="612">
        <v>127.09699999999999</v>
      </c>
      <c r="D7" s="959">
        <v>2654</v>
      </c>
      <c r="E7" s="959">
        <v>15</v>
      </c>
      <c r="G7" s="482">
        <v>2020</v>
      </c>
      <c r="H7" s="72">
        <v>24643.119999999999</v>
      </c>
      <c r="I7" s="61">
        <v>13725.01</v>
      </c>
      <c r="J7" s="61">
        <v>10918.11</v>
      </c>
      <c r="K7" s="73">
        <v>67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127.09699999999999</v>
      </c>
      <c r="D14" s="631">
        <f>A5</f>
        <v>2020</v>
      </c>
      <c r="E14" s="625">
        <f>IF(ISBLANK(D5),"",D5)</f>
        <v>3174</v>
      </c>
      <c r="F14" s="211"/>
      <c r="G14" s="634" t="s">
        <v>925</v>
      </c>
      <c r="H14" s="621">
        <f>IF(ISBLANK(J7),"",J7)</f>
        <v>10918.11</v>
      </c>
      <c r="I14" s="211"/>
      <c r="J14" s="211"/>
    </row>
    <row r="15" spans="1:12" x14ac:dyDescent="0.25">
      <c r="A15" s="870" t="s">
        <v>16</v>
      </c>
      <c r="B15" s="630">
        <f>IF(ISBLANK(B7),"",B7)</f>
        <v>354.99700000000001</v>
      </c>
      <c r="D15" s="632">
        <f t="shared" ref="D15:D16" si="0">A6</f>
        <v>2021</v>
      </c>
      <c r="E15" s="626">
        <f>IF(ISBLANK(D6),"",D6)</f>
        <v>2874</v>
      </c>
      <c r="F15" s="211"/>
      <c r="G15" s="635" t="s">
        <v>926</v>
      </c>
      <c r="H15" s="623">
        <f>IF(ISBLANK(I7),"",I7)</f>
        <v>13725.01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2654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127.09699999999999</v>
      </c>
      <c r="F19" s="253"/>
      <c r="G19" s="634" t="s">
        <v>529</v>
      </c>
      <c r="H19" s="621">
        <f>IF(ISBLANK(J7),"",J7)</f>
        <v>10918.11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354.99700000000001</v>
      </c>
      <c r="F20" s="253"/>
      <c r="G20" s="635" t="s">
        <v>528</v>
      </c>
      <c r="H20" s="623">
        <f>IF(ISBLANK(I7),"",I7)</f>
        <v>13725.01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5130</v>
      </c>
      <c r="D5" s="1093">
        <v>92</v>
      </c>
      <c r="E5" s="1092">
        <v>2673</v>
      </c>
      <c r="F5" s="1093">
        <v>59</v>
      </c>
    </row>
    <row r="6" spans="1:9" x14ac:dyDescent="0.25">
      <c r="A6" s="218">
        <v>2021</v>
      </c>
      <c r="B6" s="1092">
        <v>0.8</v>
      </c>
      <c r="C6" s="1092">
        <v>5130</v>
      </c>
      <c r="D6" s="1093">
        <v>92</v>
      </c>
      <c r="E6" s="1092">
        <v>2678</v>
      </c>
      <c r="F6" s="1093">
        <v>59</v>
      </c>
    </row>
    <row r="7" spans="1:9" x14ac:dyDescent="0.25">
      <c r="A7" s="219">
        <v>2022</v>
      </c>
      <c r="B7" s="73">
        <v>0.5</v>
      </c>
      <c r="C7" s="73">
        <v>5130</v>
      </c>
      <c r="D7" s="73">
        <v>92</v>
      </c>
      <c r="E7" s="73">
        <v>2680</v>
      </c>
      <c r="F7" s="73">
        <v>59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770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498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272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3934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2819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1115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4.0999999999999996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565</v>
      </c>
      <c r="C5" s="458">
        <v>454</v>
      </c>
      <c r="D5" s="458">
        <v>111</v>
      </c>
      <c r="E5" s="457">
        <v>1970</v>
      </c>
      <c r="F5" s="458">
        <v>1321</v>
      </c>
      <c r="G5" s="458">
        <v>649</v>
      </c>
      <c r="H5" s="457">
        <v>2.9</v>
      </c>
      <c r="I5" s="763">
        <v>5.8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627</v>
      </c>
      <c r="C6" s="458">
        <v>462</v>
      </c>
      <c r="D6" s="458">
        <v>165</v>
      </c>
      <c r="E6" s="457">
        <v>2215</v>
      </c>
      <c r="F6" s="458">
        <v>1576</v>
      </c>
      <c r="G6" s="458">
        <v>639</v>
      </c>
      <c r="H6" s="457">
        <v>3.4</v>
      </c>
      <c r="I6" s="763">
        <v>3.9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770</v>
      </c>
      <c r="C7" s="612">
        <v>498</v>
      </c>
      <c r="D7" s="612">
        <v>272</v>
      </c>
      <c r="E7" s="601">
        <v>3934</v>
      </c>
      <c r="F7" s="612">
        <v>2819</v>
      </c>
      <c r="G7" s="612">
        <v>1115</v>
      </c>
      <c r="H7" s="947">
        <v>5.7</v>
      </c>
      <c r="I7" s="948">
        <v>4.0999999999999996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565</v>
      </c>
      <c r="C14" s="674">
        <f t="shared" ref="C14:D14" si="0">IF(ISBLANK(C5),"",C5)</f>
        <v>454</v>
      </c>
      <c r="D14" s="669">
        <f t="shared" si="0"/>
        <v>111</v>
      </c>
      <c r="F14" s="884">
        <f>A5</f>
        <v>2020</v>
      </c>
      <c r="G14" s="674">
        <f>IF(ISBLANK(E5),"",E5)</f>
        <v>1970</v>
      </c>
      <c r="H14" s="674">
        <f t="shared" ref="H14:I16" si="1">IF(ISBLANK(F5),"",F5)</f>
        <v>1321</v>
      </c>
      <c r="I14" s="669">
        <f t="shared" si="1"/>
        <v>649</v>
      </c>
      <c r="J14" s="756"/>
      <c r="K14" s="884">
        <f>A5</f>
        <v>2020</v>
      </c>
      <c r="L14" s="674">
        <f>IF(ISBLANK(H5),"",H5)</f>
        <v>2.9</v>
      </c>
      <c r="M14" s="669">
        <f>IF(ISBLANK(I5),"",I5)</f>
        <v>5.8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627</v>
      </c>
      <c r="C15" s="879">
        <f t="shared" si="3"/>
        <v>462</v>
      </c>
      <c r="D15" s="886">
        <f t="shared" si="3"/>
        <v>165</v>
      </c>
      <c r="F15" s="890">
        <f t="shared" ref="F15:F16" si="4">A6</f>
        <v>2021</v>
      </c>
      <c r="G15" s="853">
        <f t="shared" ref="G15:G16" si="5">IF(ISBLANK(E6),"",E6)</f>
        <v>2215</v>
      </c>
      <c r="H15" s="853">
        <f t="shared" si="1"/>
        <v>1576</v>
      </c>
      <c r="I15" s="670">
        <f t="shared" si="1"/>
        <v>639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3.9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770</v>
      </c>
      <c r="C16" s="888">
        <f t="shared" si="3"/>
        <v>498</v>
      </c>
      <c r="D16" s="889">
        <f t="shared" si="3"/>
        <v>272</v>
      </c>
      <c r="F16" s="891">
        <f t="shared" si="4"/>
        <v>2022</v>
      </c>
      <c r="G16" s="676">
        <f t="shared" si="5"/>
        <v>3934</v>
      </c>
      <c r="H16" s="676">
        <f t="shared" si="1"/>
        <v>2819</v>
      </c>
      <c r="I16" s="671">
        <f t="shared" si="1"/>
        <v>1115</v>
      </c>
      <c r="J16" s="211"/>
      <c r="K16" s="891">
        <f t="shared" si="6"/>
        <v>2022</v>
      </c>
      <c r="L16" s="676">
        <f t="shared" si="7"/>
        <v>5.7</v>
      </c>
      <c r="M16" s="671">
        <f t="shared" si="7"/>
        <v>4.0999999999999996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565</v>
      </c>
      <c r="C22" s="674">
        <f t="shared" ref="C22:D22" si="8">IF(ISBLANK(C5),"",C5)</f>
        <v>454</v>
      </c>
      <c r="D22" s="669">
        <f t="shared" si="8"/>
        <v>111</v>
      </c>
      <c r="F22" s="884">
        <f>A5</f>
        <v>2020</v>
      </c>
      <c r="G22" s="674">
        <f>IF(ISBLANK(E5),"",E5)</f>
        <v>1970</v>
      </c>
      <c r="H22" s="674">
        <f t="shared" ref="H22:I24" si="9">IF(ISBLANK(F5),"",F5)</f>
        <v>1321</v>
      </c>
      <c r="I22" s="669">
        <f t="shared" si="9"/>
        <v>649</v>
      </c>
      <c r="J22" s="756"/>
      <c r="K22" s="884">
        <f>A5</f>
        <v>2020</v>
      </c>
      <c r="L22" s="674">
        <f>IF(ISBLANK(H5),"",H5)</f>
        <v>2.9</v>
      </c>
      <c r="M22" s="669">
        <f>IF(ISBLANK(I5),"",I5)</f>
        <v>5.8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627</v>
      </c>
      <c r="C23" s="853">
        <f t="shared" si="11"/>
        <v>462</v>
      </c>
      <c r="D23" s="670">
        <f t="shared" si="11"/>
        <v>165</v>
      </c>
      <c r="F23" s="890">
        <f t="shared" ref="F23:F24" si="12">A6</f>
        <v>2021</v>
      </c>
      <c r="G23" s="853">
        <f t="shared" ref="G23:G24" si="13">IF(ISBLANK(E6),"",E6)</f>
        <v>2215</v>
      </c>
      <c r="H23" s="853">
        <f t="shared" si="9"/>
        <v>1576</v>
      </c>
      <c r="I23" s="670">
        <f t="shared" si="9"/>
        <v>639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3.9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770</v>
      </c>
      <c r="C24" s="676">
        <f t="shared" si="11"/>
        <v>498</v>
      </c>
      <c r="D24" s="671">
        <f t="shared" si="11"/>
        <v>272</v>
      </c>
      <c r="F24" s="891">
        <f t="shared" si="12"/>
        <v>2022</v>
      </c>
      <c r="G24" s="676">
        <f t="shared" si="13"/>
        <v>3934</v>
      </c>
      <c r="H24" s="676">
        <f t="shared" si="9"/>
        <v>2819</v>
      </c>
      <c r="I24" s="671">
        <f t="shared" si="9"/>
        <v>1115</v>
      </c>
      <c r="J24" s="211"/>
      <c r="K24" s="891">
        <f t="shared" si="14"/>
        <v>2022</v>
      </c>
      <c r="L24" s="676">
        <f t="shared" si="15"/>
        <v>5.7</v>
      </c>
      <c r="M24" s="671">
        <f t="shared" si="15"/>
        <v>4.0999999999999996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41</v>
      </c>
      <c r="C3" s="71">
        <v>5</v>
      </c>
      <c r="D3" s="71">
        <v>19.5</v>
      </c>
      <c r="F3" s="105" t="s">
        <v>537</v>
      </c>
      <c r="G3" s="97">
        <f>IF(ISBLANK(B3),"",B3)</f>
        <v>41</v>
      </c>
      <c r="H3" s="97">
        <f>IF(ISBLANK(B4),"",B4)</f>
        <v>71</v>
      </c>
      <c r="I3" s="97">
        <f>IF(ISBLANK(B5),"",B5)</f>
        <v>75</v>
      </c>
      <c r="J3" s="365"/>
    </row>
    <row r="4" spans="1:12" x14ac:dyDescent="0.25">
      <c r="A4" s="286">
        <v>2021</v>
      </c>
      <c r="B4" s="214">
        <v>71</v>
      </c>
      <c r="C4" s="214">
        <v>3</v>
      </c>
      <c r="D4" s="214">
        <v>11.5</v>
      </c>
      <c r="F4" s="130" t="s">
        <v>538</v>
      </c>
      <c r="G4" s="98">
        <f>IF(ISBLANK(C3),"",C3)</f>
        <v>5</v>
      </c>
      <c r="H4" s="98">
        <f>IF(ISBLANK(C4),"",C4)</f>
        <v>3</v>
      </c>
      <c r="I4" s="98">
        <f>IF(ISBLANK(C5),"",C5)</f>
        <v>0</v>
      </c>
      <c r="J4" s="365"/>
    </row>
    <row r="5" spans="1:12" x14ac:dyDescent="0.25">
      <c r="A5" s="218">
        <v>2022</v>
      </c>
      <c r="B5" s="168">
        <v>75</v>
      </c>
      <c r="C5" s="168">
        <v>0</v>
      </c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41</v>
      </c>
      <c r="H8" s="97">
        <f>IF(ISBLANK(B4),"",B4)</f>
        <v>71</v>
      </c>
      <c r="I8" s="97">
        <f>IF(ISBLANK(B5),"",B5)</f>
        <v>75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3</v>
      </c>
      <c r="I9" s="98">
        <f>IF(ISBLANK(C5),"",C5)</f>
        <v>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19.5</v>
      </c>
      <c r="H13" s="132">
        <f>IF(ISBLANK(D4),"",D4)</f>
        <v>11.5</v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384</v>
      </c>
      <c r="C4" s="110">
        <v>380</v>
      </c>
      <c r="E4" s="29" t="s">
        <v>540</v>
      </c>
      <c r="F4" s="163">
        <f>B4/($B$22+$C$22)*100</f>
        <v>2.1799602611410727</v>
      </c>
      <c r="G4" s="163">
        <f>C4/($B$22+$C$22)*100</f>
        <v>2.1572523417541869</v>
      </c>
      <c r="J4" s="29" t="s">
        <v>540</v>
      </c>
      <c r="K4" s="163">
        <f>G4</f>
        <v>2.1572523417541869</v>
      </c>
    </row>
    <row r="5" spans="1:11" x14ac:dyDescent="0.25">
      <c r="A5" s="202" t="s">
        <v>541</v>
      </c>
      <c r="B5" s="212">
        <v>373</v>
      </c>
      <c r="C5" s="160">
        <v>367</v>
      </c>
      <c r="E5" s="29" t="s">
        <v>541</v>
      </c>
      <c r="F5" s="163">
        <f t="shared" ref="F5:G21" si="0">B5/($B$22+$C$22)*100</f>
        <v>2.1175134828271358</v>
      </c>
      <c r="G5" s="163">
        <f t="shared" si="0"/>
        <v>2.0834516037468069</v>
      </c>
      <c r="J5" s="29" t="s">
        <v>541</v>
      </c>
      <c r="K5" s="163">
        <f t="shared" ref="K5:K21" si="1">G5</f>
        <v>2.0834516037468069</v>
      </c>
    </row>
    <row r="6" spans="1:11" x14ac:dyDescent="0.25">
      <c r="A6" s="202" t="s">
        <v>542</v>
      </c>
      <c r="B6" s="212">
        <v>412</v>
      </c>
      <c r="C6" s="160">
        <v>445</v>
      </c>
      <c r="E6" s="29" t="s">
        <v>542</v>
      </c>
      <c r="F6" s="163">
        <f t="shared" si="0"/>
        <v>2.3389156968492761</v>
      </c>
      <c r="G6" s="163">
        <f t="shared" si="0"/>
        <v>2.5262560317910872</v>
      </c>
      <c r="J6" s="29" t="s">
        <v>542</v>
      </c>
      <c r="K6" s="163">
        <f t="shared" si="1"/>
        <v>2.5262560317910872</v>
      </c>
    </row>
    <row r="7" spans="1:11" x14ac:dyDescent="0.25">
      <c r="A7" s="202" t="s">
        <v>543</v>
      </c>
      <c r="B7" s="212">
        <v>506</v>
      </c>
      <c r="C7" s="160">
        <v>472</v>
      </c>
      <c r="E7" s="29" t="s">
        <v>543</v>
      </c>
      <c r="F7" s="163">
        <f t="shared" si="0"/>
        <v>2.8725518024411012</v>
      </c>
      <c r="G7" s="163">
        <f t="shared" si="0"/>
        <v>2.6795344876525689</v>
      </c>
      <c r="J7" s="29" t="s">
        <v>543</v>
      </c>
      <c r="K7" s="163">
        <f t="shared" si="1"/>
        <v>2.6795344876525689</v>
      </c>
    </row>
    <row r="8" spans="1:11" x14ac:dyDescent="0.25">
      <c r="A8" s="202" t="s">
        <v>544</v>
      </c>
      <c r="B8" s="212">
        <v>429</v>
      </c>
      <c r="C8" s="160">
        <v>430</v>
      </c>
      <c r="E8" s="29" t="s">
        <v>544</v>
      </c>
      <c r="F8" s="163">
        <f t="shared" si="0"/>
        <v>2.4354243542435423</v>
      </c>
      <c r="G8" s="163">
        <f t="shared" si="0"/>
        <v>2.4411013340902636</v>
      </c>
      <c r="J8" s="29" t="s">
        <v>544</v>
      </c>
      <c r="K8" s="163">
        <f t="shared" si="1"/>
        <v>2.4411013340902636</v>
      </c>
    </row>
    <row r="9" spans="1:11" x14ac:dyDescent="0.25">
      <c r="A9" s="202" t="s">
        <v>545</v>
      </c>
      <c r="B9" s="212">
        <v>413</v>
      </c>
      <c r="C9" s="160">
        <v>461</v>
      </c>
      <c r="E9" s="29" t="s">
        <v>545</v>
      </c>
      <c r="F9" s="163">
        <f t="shared" si="0"/>
        <v>2.3445926766959979</v>
      </c>
      <c r="G9" s="163">
        <f t="shared" si="0"/>
        <v>2.617087709338632</v>
      </c>
      <c r="J9" s="29" t="s">
        <v>545</v>
      </c>
      <c r="K9" s="163">
        <f t="shared" si="1"/>
        <v>2.617087709338632</v>
      </c>
    </row>
    <row r="10" spans="1:11" x14ac:dyDescent="0.25">
      <c r="A10" s="202" t="s">
        <v>546</v>
      </c>
      <c r="B10" s="212">
        <v>468</v>
      </c>
      <c r="C10" s="160">
        <v>533</v>
      </c>
      <c r="E10" s="29" t="s">
        <v>546</v>
      </c>
      <c r="F10" s="163">
        <f t="shared" si="0"/>
        <v>2.6568265682656826</v>
      </c>
      <c r="G10" s="163">
        <f t="shared" si="0"/>
        <v>3.0258302583025829</v>
      </c>
      <c r="J10" s="29" t="s">
        <v>546</v>
      </c>
      <c r="K10" s="163">
        <f t="shared" si="1"/>
        <v>3.0258302583025829</v>
      </c>
    </row>
    <row r="11" spans="1:11" x14ac:dyDescent="0.25">
      <c r="A11" s="202" t="s">
        <v>547</v>
      </c>
      <c r="B11" s="212">
        <v>505</v>
      </c>
      <c r="C11" s="160">
        <v>565</v>
      </c>
      <c r="E11" s="29" t="s">
        <v>547</v>
      </c>
      <c r="F11" s="163">
        <f t="shared" si="0"/>
        <v>2.8668748225943799</v>
      </c>
      <c r="G11" s="163">
        <f t="shared" si="0"/>
        <v>3.2074936133976726</v>
      </c>
      <c r="J11" s="29" t="s">
        <v>547</v>
      </c>
      <c r="K11" s="163">
        <f t="shared" si="1"/>
        <v>3.2074936133976726</v>
      </c>
    </row>
    <row r="12" spans="1:11" x14ac:dyDescent="0.25">
      <c r="A12" s="202" t="s">
        <v>548</v>
      </c>
      <c r="B12" s="212">
        <v>559</v>
      </c>
      <c r="C12" s="160">
        <v>628</v>
      </c>
      <c r="E12" s="29" t="s">
        <v>548</v>
      </c>
      <c r="F12" s="163">
        <f t="shared" si="0"/>
        <v>3.1734317343173433</v>
      </c>
      <c r="G12" s="163">
        <f t="shared" si="0"/>
        <v>3.5651433437411297</v>
      </c>
      <c r="J12" s="29" t="s">
        <v>548</v>
      </c>
      <c r="K12" s="163">
        <f t="shared" si="1"/>
        <v>3.5651433437411297</v>
      </c>
    </row>
    <row r="13" spans="1:11" x14ac:dyDescent="0.25">
      <c r="A13" s="202" t="s">
        <v>549</v>
      </c>
      <c r="B13" s="212">
        <v>609</v>
      </c>
      <c r="C13" s="160">
        <v>626</v>
      </c>
      <c r="E13" s="29" t="s">
        <v>549</v>
      </c>
      <c r="F13" s="163">
        <f t="shared" si="0"/>
        <v>3.45728072665342</v>
      </c>
      <c r="G13" s="163">
        <f t="shared" si="0"/>
        <v>3.5537893840476871</v>
      </c>
      <c r="J13" s="29" t="s">
        <v>549</v>
      </c>
      <c r="K13" s="163">
        <f t="shared" si="1"/>
        <v>3.5537893840476871</v>
      </c>
    </row>
    <row r="14" spans="1:11" x14ac:dyDescent="0.25">
      <c r="A14" s="202" t="s">
        <v>550</v>
      </c>
      <c r="B14" s="212">
        <v>588</v>
      </c>
      <c r="C14" s="160">
        <v>632</v>
      </c>
      <c r="E14" s="29" t="s">
        <v>550</v>
      </c>
      <c r="F14" s="163">
        <f t="shared" si="0"/>
        <v>3.3380641498722676</v>
      </c>
      <c r="G14" s="163">
        <f t="shared" si="0"/>
        <v>3.5878512631280159</v>
      </c>
      <c r="J14" s="29" t="s">
        <v>550</v>
      </c>
      <c r="K14" s="163">
        <f t="shared" si="1"/>
        <v>3.5878512631280159</v>
      </c>
    </row>
    <row r="15" spans="1:11" x14ac:dyDescent="0.25">
      <c r="A15" s="202" t="s">
        <v>551</v>
      </c>
      <c r="B15" s="212">
        <v>651</v>
      </c>
      <c r="C15" s="160">
        <v>651</v>
      </c>
      <c r="E15" s="29" t="s">
        <v>551</v>
      </c>
      <c r="F15" s="163">
        <f t="shared" si="0"/>
        <v>3.6957138802157252</v>
      </c>
      <c r="G15" s="163">
        <f t="shared" si="0"/>
        <v>3.6957138802157252</v>
      </c>
      <c r="J15" s="29" t="s">
        <v>551</v>
      </c>
      <c r="K15" s="163">
        <f t="shared" si="1"/>
        <v>3.6957138802157252</v>
      </c>
    </row>
    <row r="16" spans="1:11" x14ac:dyDescent="0.25">
      <c r="A16" s="202" t="s">
        <v>552</v>
      </c>
      <c r="B16" s="212">
        <v>742</v>
      </c>
      <c r="C16" s="160">
        <v>708</v>
      </c>
      <c r="E16" s="29" t="s">
        <v>552</v>
      </c>
      <c r="F16" s="163">
        <f t="shared" si="0"/>
        <v>4.2123190462673854</v>
      </c>
      <c r="G16" s="163">
        <f t="shared" si="0"/>
        <v>4.0193017314788531</v>
      </c>
      <c r="J16" s="29" t="s">
        <v>552</v>
      </c>
      <c r="K16" s="163">
        <f t="shared" si="1"/>
        <v>4.0193017314788531</v>
      </c>
    </row>
    <row r="17" spans="1:11" x14ac:dyDescent="0.25">
      <c r="A17" s="202" t="s">
        <v>553</v>
      </c>
      <c r="B17" s="212">
        <v>754</v>
      </c>
      <c r="C17" s="160">
        <v>757</v>
      </c>
      <c r="E17" s="29" t="s">
        <v>553</v>
      </c>
      <c r="F17" s="163">
        <f t="shared" si="0"/>
        <v>4.2804428044280449</v>
      </c>
      <c r="G17" s="163">
        <f t="shared" si="0"/>
        <v>4.2974737439682089</v>
      </c>
      <c r="J17" s="29" t="s">
        <v>553</v>
      </c>
      <c r="K17" s="163">
        <f t="shared" si="1"/>
        <v>4.2974737439682089</v>
      </c>
    </row>
    <row r="18" spans="1:11" x14ac:dyDescent="0.25">
      <c r="A18" s="202" t="s">
        <v>554</v>
      </c>
      <c r="B18" s="212">
        <v>591</v>
      </c>
      <c r="C18" s="160">
        <v>564</v>
      </c>
      <c r="E18" s="29" t="s">
        <v>554</v>
      </c>
      <c r="F18" s="163">
        <f t="shared" si="0"/>
        <v>3.3550950894124325</v>
      </c>
      <c r="G18" s="163">
        <f t="shared" si="0"/>
        <v>3.2018166335509508</v>
      </c>
      <c r="J18" s="29" t="s">
        <v>554</v>
      </c>
      <c r="K18" s="163">
        <f t="shared" si="1"/>
        <v>3.2018166335509508</v>
      </c>
    </row>
    <row r="19" spans="1:11" x14ac:dyDescent="0.25">
      <c r="A19" s="202" t="s">
        <v>555</v>
      </c>
      <c r="B19" s="212">
        <v>326</v>
      </c>
      <c r="C19" s="160">
        <v>291</v>
      </c>
      <c r="E19" s="29" t="s">
        <v>555</v>
      </c>
      <c r="F19" s="163">
        <f t="shared" si="0"/>
        <v>1.8506954300312233</v>
      </c>
      <c r="G19" s="163">
        <f t="shared" si="0"/>
        <v>1.6520011353959692</v>
      </c>
      <c r="J19" s="29" t="s">
        <v>555</v>
      </c>
      <c r="K19" s="163">
        <f t="shared" si="1"/>
        <v>1.6520011353959692</v>
      </c>
    </row>
    <row r="20" spans="1:11" x14ac:dyDescent="0.25">
      <c r="A20" s="202" t="s">
        <v>556</v>
      </c>
      <c r="B20" s="212">
        <v>304</v>
      </c>
      <c r="C20" s="160">
        <v>185</v>
      </c>
      <c r="E20" s="29" t="s">
        <v>556</v>
      </c>
      <c r="F20" s="163">
        <f t="shared" si="0"/>
        <v>1.7258018734033493</v>
      </c>
      <c r="G20" s="163">
        <f t="shared" si="0"/>
        <v>1.0502412716434857</v>
      </c>
      <c r="J20" s="29" t="s">
        <v>556</v>
      </c>
      <c r="K20" s="163">
        <f t="shared" si="1"/>
        <v>1.0502412716434857</v>
      </c>
    </row>
    <row r="21" spans="1:11" x14ac:dyDescent="0.25">
      <c r="A21" s="203" t="s">
        <v>557</v>
      </c>
      <c r="B21" s="72">
        <v>206</v>
      </c>
      <c r="C21" s="111">
        <v>100</v>
      </c>
      <c r="E21" s="31" t="s">
        <v>557</v>
      </c>
      <c r="F21" s="163">
        <f t="shared" si="0"/>
        <v>1.1694578484246381</v>
      </c>
      <c r="G21" s="163">
        <f t="shared" si="0"/>
        <v>0.56769798467215438</v>
      </c>
      <c r="J21" s="31" t="s">
        <v>557</v>
      </c>
      <c r="K21" s="210">
        <f t="shared" si="1"/>
        <v>0.56769798467215438</v>
      </c>
    </row>
    <row r="22" spans="1:11" x14ac:dyDescent="0.25">
      <c r="A22" s="309" t="s">
        <v>16</v>
      </c>
      <c r="B22" s="121">
        <f>SUM(B4:B21)</f>
        <v>8820</v>
      </c>
      <c r="C22" s="124">
        <f>SUM(C4:C21)</f>
        <v>8795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410</v>
      </c>
      <c r="C3" s="110">
        <v>931</v>
      </c>
      <c r="E3" s="297" t="s">
        <v>709</v>
      </c>
      <c r="F3" s="71">
        <v>46.87</v>
      </c>
      <c r="G3" s="71">
        <v>53</v>
      </c>
      <c r="K3" s="122" t="s">
        <v>16</v>
      </c>
      <c r="L3" s="71">
        <v>3.05</v>
      </c>
      <c r="M3" s="71">
        <v>2.71</v>
      </c>
    </row>
    <row r="4" spans="1:16" x14ac:dyDescent="0.25">
      <c r="A4" s="202" t="s">
        <v>704</v>
      </c>
      <c r="B4" s="212">
        <v>583</v>
      </c>
      <c r="C4" s="160">
        <v>1185</v>
      </c>
      <c r="E4" s="298" t="s">
        <v>710</v>
      </c>
      <c r="F4" s="214">
        <v>44.94</v>
      </c>
      <c r="G4" s="214">
        <v>38.659999999999997</v>
      </c>
      <c r="K4" s="215" t="s">
        <v>212</v>
      </c>
      <c r="L4" s="214">
        <v>3.17</v>
      </c>
      <c r="M4" s="214">
        <v>2.74</v>
      </c>
      <c r="N4" s="211"/>
    </row>
    <row r="5" spans="1:16" x14ac:dyDescent="0.25">
      <c r="A5" s="202" t="s">
        <v>705</v>
      </c>
      <c r="B5" s="212">
        <v>479</v>
      </c>
      <c r="C5" s="160">
        <v>694</v>
      </c>
      <c r="E5" s="298" t="s">
        <v>711</v>
      </c>
      <c r="F5" s="214">
        <v>6.5</v>
      </c>
      <c r="G5" s="214">
        <v>6.68</v>
      </c>
      <c r="K5" s="123" t="s">
        <v>213</v>
      </c>
      <c r="L5" s="73">
        <v>2.97</v>
      </c>
      <c r="M5" s="73">
        <v>2.69</v>
      </c>
      <c r="N5" s="211"/>
    </row>
    <row r="6" spans="1:16" x14ac:dyDescent="0.25">
      <c r="A6" s="202" t="s">
        <v>706</v>
      </c>
      <c r="B6" s="212">
        <v>589</v>
      </c>
      <c r="C6" s="160">
        <v>737</v>
      </c>
      <c r="E6" s="298" t="s">
        <v>712</v>
      </c>
      <c r="F6" s="214">
        <v>1.36</v>
      </c>
      <c r="G6" s="214">
        <v>1.39</v>
      </c>
      <c r="K6" s="226"/>
      <c r="L6" s="164"/>
      <c r="M6" s="211"/>
    </row>
    <row r="7" spans="1:16" x14ac:dyDescent="0.25">
      <c r="A7" s="202" t="s">
        <v>707</v>
      </c>
      <c r="B7" s="212">
        <v>255</v>
      </c>
      <c r="C7" s="160">
        <v>357</v>
      </c>
      <c r="E7" s="299" t="s">
        <v>713</v>
      </c>
      <c r="F7" s="73">
        <v>0.32</v>
      </c>
      <c r="G7" s="73">
        <v>0.27</v>
      </c>
      <c r="K7" s="227"/>
      <c r="L7" s="211"/>
      <c r="M7" s="211"/>
    </row>
    <row r="8" spans="1:16" x14ac:dyDescent="0.25">
      <c r="A8" s="203" t="s">
        <v>708</v>
      </c>
      <c r="B8" s="72">
        <v>214</v>
      </c>
      <c r="C8" s="111">
        <v>415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21.555915721231766</v>
      </c>
      <c r="C13" s="301">
        <f>B3/SUM(B3:B8)*100</f>
        <v>16.205533596837945</v>
      </c>
      <c r="E13" s="217" t="s">
        <v>836</v>
      </c>
      <c r="F13" s="289">
        <f>IF(ISBLANK(F3),"",F3)</f>
        <v>46.87</v>
      </c>
      <c r="G13" s="289">
        <f>IF(ISBLANK(G3),"",G3)</f>
        <v>53</v>
      </c>
    </row>
    <row r="14" spans="1:16" x14ac:dyDescent="0.25">
      <c r="A14" s="220" t="s">
        <v>825</v>
      </c>
      <c r="B14" s="305">
        <f>C4/SUM(C3:C8)*100</f>
        <v>27.436906691363745</v>
      </c>
      <c r="C14" s="302">
        <f>B4/SUM(B3:B8)*100</f>
        <v>23.043478260869566</v>
      </c>
      <c r="E14" s="286" t="s">
        <v>837</v>
      </c>
      <c r="F14" s="290">
        <f t="shared" ref="F14:G17" si="0">IF(ISBLANK(F4),"",F4)</f>
        <v>44.94</v>
      </c>
      <c r="G14" s="290">
        <f t="shared" si="0"/>
        <v>38.659999999999997</v>
      </c>
    </row>
    <row r="15" spans="1:16" x14ac:dyDescent="0.25">
      <c r="A15" s="220" t="s">
        <v>826</v>
      </c>
      <c r="B15" s="305">
        <f>C5/SUM(C3:C8)*100</f>
        <v>16.068534382959019</v>
      </c>
      <c r="C15" s="302">
        <f>B5/SUM(B3:B8)*100</f>
        <v>18.932806324110672</v>
      </c>
      <c r="E15" s="286" t="s">
        <v>838</v>
      </c>
      <c r="F15" s="290">
        <f t="shared" si="0"/>
        <v>6.5</v>
      </c>
      <c r="G15" s="290">
        <f t="shared" si="0"/>
        <v>6.68</v>
      </c>
    </row>
    <row r="16" spans="1:16" x14ac:dyDescent="0.25">
      <c r="A16" s="220" t="s">
        <v>827</v>
      </c>
      <c r="B16" s="305">
        <f>C6/SUM(C3:C8)*100</f>
        <v>17.064135216485298</v>
      </c>
      <c r="C16" s="302">
        <f>B6/SUM(B3:B8)*100</f>
        <v>23.280632411067192</v>
      </c>
      <c r="E16" s="286" t="s">
        <v>839</v>
      </c>
      <c r="F16" s="290">
        <f t="shared" si="0"/>
        <v>1.36</v>
      </c>
      <c r="G16" s="290">
        <f t="shared" si="0"/>
        <v>1.39</v>
      </c>
    </row>
    <row r="17" spans="1:18" x14ac:dyDescent="0.25">
      <c r="A17" s="220" t="s">
        <v>828</v>
      </c>
      <c r="B17" s="305">
        <f>C7/SUM(C3:C8)*100</f>
        <v>8.2658022690437605</v>
      </c>
      <c r="C17" s="302">
        <f>B7/SUM(B3:B8)*100</f>
        <v>10.079051383399209</v>
      </c>
      <c r="E17" s="219" t="s">
        <v>840</v>
      </c>
      <c r="F17" s="291">
        <f t="shared" si="0"/>
        <v>0.32</v>
      </c>
      <c r="G17" s="291">
        <f t="shared" si="0"/>
        <v>0.27</v>
      </c>
    </row>
    <row r="18" spans="1:18" x14ac:dyDescent="0.25">
      <c r="A18" s="221" t="s">
        <v>829</v>
      </c>
      <c r="B18" s="306">
        <f>C8/SUM(C3:C8)*100</f>
        <v>9.6087057189164167</v>
      </c>
      <c r="C18" s="303">
        <f>B8/SUM(B3:B8)*100</f>
        <v>8.4584980237154141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21.555915721231766</v>
      </c>
      <c r="C22" s="301">
        <f>C13</f>
        <v>16.205533596837945</v>
      </c>
    </row>
    <row r="23" spans="1:18" x14ac:dyDescent="0.25">
      <c r="A23" s="220" t="s">
        <v>831</v>
      </c>
      <c r="B23" s="305">
        <f t="shared" ref="B23:C27" si="1">B14</f>
        <v>27.436906691363745</v>
      </c>
      <c r="C23" s="302">
        <f t="shared" si="1"/>
        <v>23.043478260869566</v>
      </c>
    </row>
    <row r="24" spans="1:18" x14ac:dyDescent="0.25">
      <c r="A24" s="307" t="s">
        <v>832</v>
      </c>
      <c r="B24" s="305">
        <f t="shared" si="1"/>
        <v>16.068534382959019</v>
      </c>
      <c r="C24" s="302">
        <f t="shared" si="1"/>
        <v>18.932806324110672</v>
      </c>
    </row>
    <row r="25" spans="1:18" x14ac:dyDescent="0.25">
      <c r="A25" s="220" t="s">
        <v>833</v>
      </c>
      <c r="B25" s="305">
        <f t="shared" si="1"/>
        <v>17.064135216485298</v>
      </c>
      <c r="C25" s="302">
        <f t="shared" si="1"/>
        <v>23.280632411067192</v>
      </c>
    </row>
    <row r="26" spans="1:18" x14ac:dyDescent="0.25">
      <c r="A26" s="220" t="s">
        <v>834</v>
      </c>
      <c r="B26" s="305">
        <f t="shared" si="1"/>
        <v>8.2658022690437605</v>
      </c>
      <c r="C26" s="302">
        <f t="shared" si="1"/>
        <v>10.079051383399209</v>
      </c>
    </row>
    <row r="27" spans="1:18" x14ac:dyDescent="0.25">
      <c r="A27" s="308" t="s">
        <v>835</v>
      </c>
      <c r="B27" s="306">
        <f t="shared" si="1"/>
        <v>9.6087057189164167</v>
      </c>
      <c r="C27" s="303">
        <f t="shared" si="1"/>
        <v>8.4584980237154141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658</v>
      </c>
      <c r="C34" s="110">
        <v>987</v>
      </c>
      <c r="E34" s="297" t="s">
        <v>709</v>
      </c>
      <c r="F34" s="71">
        <v>53</v>
      </c>
      <c r="G34" s="211"/>
      <c r="K34" s="122" t="s">
        <v>16</v>
      </c>
      <c r="L34" s="71">
        <v>2.71</v>
      </c>
      <c r="M34" s="211"/>
    </row>
    <row r="35" spans="1:16" x14ac:dyDescent="0.25">
      <c r="A35" s="202" t="s">
        <v>704</v>
      </c>
      <c r="B35" s="212">
        <v>713</v>
      </c>
      <c r="C35" s="160">
        <v>1177</v>
      </c>
      <c r="E35" s="298" t="s">
        <v>710</v>
      </c>
      <c r="F35" s="214">
        <v>38.659999999999997</v>
      </c>
      <c r="G35" s="211"/>
      <c r="K35" s="215" t="s">
        <v>212</v>
      </c>
      <c r="L35" s="214">
        <v>2.74</v>
      </c>
      <c r="M35" s="211"/>
      <c r="N35" s="29" t="s">
        <v>876</v>
      </c>
    </row>
    <row r="36" spans="1:16" x14ac:dyDescent="0.25">
      <c r="A36" s="202" t="s">
        <v>705</v>
      </c>
      <c r="B36" s="212">
        <v>503</v>
      </c>
      <c r="C36" s="160">
        <v>590</v>
      </c>
      <c r="E36" s="298" t="s">
        <v>711</v>
      </c>
      <c r="F36" s="214">
        <v>6.68</v>
      </c>
      <c r="G36" s="211"/>
      <c r="K36" s="123" t="s">
        <v>213</v>
      </c>
      <c r="L36" s="73">
        <v>2.69</v>
      </c>
      <c r="M36" s="211"/>
      <c r="N36" s="288">
        <v>2022</v>
      </c>
    </row>
    <row r="37" spans="1:16" x14ac:dyDescent="0.25">
      <c r="A37" s="202" t="s">
        <v>706</v>
      </c>
      <c r="B37" s="212">
        <v>491</v>
      </c>
      <c r="C37" s="160">
        <v>503</v>
      </c>
      <c r="E37" s="298" t="s">
        <v>712</v>
      </c>
      <c r="F37" s="214">
        <v>1.39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182</v>
      </c>
      <c r="C38" s="160">
        <v>274</v>
      </c>
      <c r="E38" s="299" t="s">
        <v>713</v>
      </c>
      <c r="F38" s="73">
        <v>0.27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134</v>
      </c>
      <c r="C39" s="111">
        <v>253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26.083509513742069</v>
      </c>
      <c r="C44" s="301">
        <f>B34/SUM(B34:B39)*100</f>
        <v>24.543080939947782</v>
      </c>
      <c r="E44" s="217" t="s">
        <v>836</v>
      </c>
      <c r="F44" s="289">
        <f>IF(ISBLANK(F34),"",F34)</f>
        <v>53</v>
      </c>
    </row>
    <row r="45" spans="1:16" x14ac:dyDescent="0.25">
      <c r="A45" s="220" t="s">
        <v>825</v>
      </c>
      <c r="B45" s="305">
        <f>C35/SUM(C34:C39)*100</f>
        <v>31.104651162790699</v>
      </c>
      <c r="C45" s="302">
        <f>B35/SUM(B34:B39)*100</f>
        <v>26.594554270794479</v>
      </c>
      <c r="E45" s="286" t="s">
        <v>837</v>
      </c>
      <c r="F45" s="290">
        <f t="shared" ref="F45:F48" si="2">IF(ISBLANK(F35),"",F35)</f>
        <v>38.659999999999997</v>
      </c>
    </row>
    <row r="46" spans="1:16" x14ac:dyDescent="0.25">
      <c r="A46" s="220" t="s">
        <v>826</v>
      </c>
      <c r="B46" s="305">
        <f>C36/SUM(C34:C39)*100</f>
        <v>15.591966173361522</v>
      </c>
      <c r="C46" s="302">
        <f>B36/SUM(B34:B39)*100</f>
        <v>18.76165609847072</v>
      </c>
      <c r="E46" s="286" t="s">
        <v>838</v>
      </c>
      <c r="F46" s="290">
        <f t="shared" si="2"/>
        <v>6.68</v>
      </c>
    </row>
    <row r="47" spans="1:16" x14ac:dyDescent="0.25">
      <c r="A47" s="220" t="s">
        <v>827</v>
      </c>
      <c r="B47" s="305">
        <f>C37/SUM(C34:C39)*100</f>
        <v>13.292811839323468</v>
      </c>
      <c r="C47" s="302">
        <f>B37/SUM(B34:B39)*100</f>
        <v>18.314061917195076</v>
      </c>
      <c r="E47" s="286" t="s">
        <v>839</v>
      </c>
      <c r="F47" s="290">
        <f t="shared" si="2"/>
        <v>1.39</v>
      </c>
    </row>
    <row r="48" spans="1:16" x14ac:dyDescent="0.25">
      <c r="A48" s="220" t="s">
        <v>828</v>
      </c>
      <c r="B48" s="305">
        <f>C38/SUM(C34:C39)*100</f>
        <v>7.2410147991543345</v>
      </c>
      <c r="C48" s="302">
        <f>B38/SUM(B34:B39)*100</f>
        <v>6.7885117493472595</v>
      </c>
      <c r="E48" s="219" t="s">
        <v>840</v>
      </c>
      <c r="F48" s="291">
        <f t="shared" si="2"/>
        <v>0.27</v>
      </c>
    </row>
    <row r="49" spans="1:3" x14ac:dyDescent="0.25">
      <c r="A49" s="221" t="s">
        <v>829</v>
      </c>
      <c r="B49" s="306">
        <f>C39/SUM(C34:C39)*100</f>
        <v>6.6860465116279064</v>
      </c>
      <c r="C49" s="303">
        <f>B39/SUM(B34:B39)*100</f>
        <v>4.9981350242446849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26.083509513742069</v>
      </c>
      <c r="C53" s="301">
        <f>C44</f>
        <v>24.543080939947782</v>
      </c>
    </row>
    <row r="54" spans="1:3" x14ac:dyDescent="0.25">
      <c r="A54" s="220" t="s">
        <v>831</v>
      </c>
      <c r="B54" s="305">
        <f t="shared" ref="B54:C54" si="3">B45</f>
        <v>31.104651162790699</v>
      </c>
      <c r="C54" s="302">
        <f t="shared" si="3"/>
        <v>26.594554270794479</v>
      </c>
    </row>
    <row r="55" spans="1:3" x14ac:dyDescent="0.25">
      <c r="A55" s="307" t="s">
        <v>832</v>
      </c>
      <c r="B55" s="305">
        <f t="shared" ref="B55:C55" si="4">B46</f>
        <v>15.591966173361522</v>
      </c>
      <c r="C55" s="302">
        <f t="shared" si="4"/>
        <v>18.76165609847072</v>
      </c>
    </row>
    <row r="56" spans="1:3" x14ac:dyDescent="0.25">
      <c r="A56" s="220" t="s">
        <v>833</v>
      </c>
      <c r="B56" s="305">
        <f t="shared" ref="B56:C56" si="5">B47</f>
        <v>13.292811839323468</v>
      </c>
      <c r="C56" s="302">
        <f t="shared" si="5"/>
        <v>18.314061917195076</v>
      </c>
    </row>
    <row r="57" spans="1:3" x14ac:dyDescent="0.25">
      <c r="A57" s="220" t="s">
        <v>834</v>
      </c>
      <c r="B57" s="305">
        <f t="shared" ref="B57:C57" si="6">B48</f>
        <v>7.2410147991543345</v>
      </c>
      <c r="C57" s="302">
        <f t="shared" si="6"/>
        <v>6.7885117493472595</v>
      </c>
    </row>
    <row r="58" spans="1:3" x14ac:dyDescent="0.25">
      <c r="A58" s="308" t="s">
        <v>835</v>
      </c>
      <c r="B58" s="306">
        <f t="shared" ref="B58:C58" si="7">B49</f>
        <v>6.6860465116279064</v>
      </c>
      <c r="C58" s="303">
        <f t="shared" si="7"/>
        <v>4.9981350242446849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2024-04-26T07:42:31Z</dcterms:modified>
</cp:coreProperties>
</file>